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\ПЕРЕЧЕНЬ утв. 2025\"/>
    </mc:Choice>
  </mc:AlternateContent>
  <bookViews>
    <workbookView xWindow="0" yWindow="0" windowWidth="28800" windowHeight="11805"/>
  </bookViews>
  <sheets>
    <sheet name="22.11.2024" sheetId="1" r:id="rId1"/>
  </sheets>
  <definedNames>
    <definedName name="_xlnm._FilterDatabase" localSheetId="0" hidden="1">'22.11.2024'!$A$11:$AG$11</definedName>
    <definedName name="_xlnm.Print_Titles" localSheetId="0">'22.11.2024'!$6:$8</definedName>
    <definedName name="_xlnm.Print_Area" localSheetId="0">'22.11.2024'!$A$1:$U$253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4" i="1" l="1"/>
  <c r="T114" i="1" s="1"/>
  <c r="T113" i="1" s="1"/>
  <c r="T117" i="1"/>
  <c r="T116" i="1"/>
  <c r="T115" i="1"/>
  <c r="R96" i="1"/>
  <c r="T98" i="1"/>
  <c r="T97" i="1"/>
  <c r="R113" i="1" l="1"/>
  <c r="R201" i="1"/>
  <c r="O196" i="1"/>
  <c r="O208" i="1" s="1"/>
  <c r="M196" i="1"/>
  <c r="M208" i="1" s="1"/>
  <c r="M252" i="1" s="1"/>
  <c r="N196" i="1"/>
  <c r="N208" i="1" s="1"/>
  <c r="N252" i="1" s="1"/>
  <c r="T72" i="1" l="1"/>
  <c r="T71" i="1"/>
  <c r="T70" i="1"/>
  <c r="T69" i="1"/>
  <c r="T68" i="1"/>
  <c r="T67" i="1"/>
  <c r="T80" i="1"/>
  <c r="T79" i="1"/>
  <c r="T78" i="1"/>
  <c r="T77" i="1"/>
  <c r="T76" i="1"/>
  <c r="T75" i="1"/>
  <c r="T83" i="1"/>
  <c r="T84" i="1"/>
  <c r="T85" i="1"/>
  <c r="T86" i="1"/>
  <c r="T87" i="1"/>
  <c r="T88" i="1"/>
  <c r="T112" i="1" l="1"/>
  <c r="T111" i="1"/>
  <c r="T110" i="1"/>
  <c r="T109" i="1"/>
  <c r="T108" i="1"/>
  <c r="T105" i="1"/>
  <c r="T104" i="1"/>
  <c r="T103" i="1"/>
  <c r="T102" i="1"/>
  <c r="T101" i="1"/>
  <c r="T95" i="1"/>
  <c r="T94" i="1"/>
  <c r="T93" i="1"/>
  <c r="T92" i="1"/>
  <c r="T91" i="1"/>
  <c r="T64" i="1"/>
  <c r="T63" i="1"/>
  <c r="T62" i="1"/>
  <c r="T61" i="1"/>
  <c r="T60" i="1"/>
  <c r="T57" i="1"/>
  <c r="T56" i="1"/>
  <c r="T55" i="1"/>
  <c r="T54" i="1"/>
  <c r="T53" i="1"/>
  <c r="T50" i="1"/>
  <c r="T49" i="1"/>
  <c r="T48" i="1"/>
  <c r="T47" i="1"/>
  <c r="T46" i="1"/>
  <c r="T43" i="1"/>
  <c r="T42" i="1"/>
  <c r="T41" i="1"/>
  <c r="T40" i="1"/>
  <c r="T39" i="1"/>
  <c r="T36" i="1"/>
  <c r="T35" i="1"/>
  <c r="T34" i="1"/>
  <c r="T33" i="1"/>
  <c r="T32" i="1"/>
  <c r="T29" i="1"/>
  <c r="T28" i="1"/>
  <c r="T27" i="1"/>
  <c r="T26" i="1"/>
  <c r="T25" i="1"/>
  <c r="T22" i="1"/>
  <c r="T21" i="1"/>
  <c r="T20" i="1"/>
  <c r="T18" i="1"/>
  <c r="R107" i="1" l="1"/>
  <c r="R106" i="1" s="1"/>
  <c r="Q107" i="1"/>
  <c r="Q106" i="1" s="1"/>
  <c r="P107" i="1"/>
  <c r="P106" i="1" s="1"/>
  <c r="R100" i="1"/>
  <c r="R99" i="1" s="1"/>
  <c r="T96" i="1" s="1"/>
  <c r="Q100" i="1"/>
  <c r="Q99" i="1" s="1"/>
  <c r="P100" i="1"/>
  <c r="P99" i="1" s="1"/>
  <c r="R90" i="1"/>
  <c r="R89" i="1" s="1"/>
  <c r="Q90" i="1"/>
  <c r="Q89" i="1" s="1"/>
  <c r="P90" i="1"/>
  <c r="P89" i="1" s="1"/>
  <c r="R82" i="1"/>
  <c r="R81" i="1" s="1"/>
  <c r="Q82" i="1"/>
  <c r="Q81" i="1" s="1"/>
  <c r="P82" i="1"/>
  <c r="P81" i="1" s="1"/>
  <c r="O82" i="1"/>
  <c r="O81" i="1" s="1"/>
  <c r="R74" i="1"/>
  <c r="R73" i="1" s="1"/>
  <c r="Q74" i="1"/>
  <c r="Q73" i="1" s="1"/>
  <c r="P74" i="1"/>
  <c r="P73" i="1" s="1"/>
  <c r="O74" i="1"/>
  <c r="O73" i="1" s="1"/>
  <c r="R66" i="1"/>
  <c r="Q66" i="1"/>
  <c r="Q65" i="1" s="1"/>
  <c r="P66" i="1"/>
  <c r="P65" i="1" s="1"/>
  <c r="O66" i="1"/>
  <c r="O65" i="1" s="1"/>
  <c r="R65" i="1"/>
  <c r="R59" i="1"/>
  <c r="R58" i="1" s="1"/>
  <c r="Q59" i="1"/>
  <c r="Q58" i="1" s="1"/>
  <c r="P59" i="1"/>
  <c r="P58" i="1" s="1"/>
  <c r="R52" i="1"/>
  <c r="R51" i="1" s="1"/>
  <c r="Q52" i="1"/>
  <c r="Q51" i="1" s="1"/>
  <c r="P52" i="1"/>
  <c r="P51" i="1" s="1"/>
  <c r="R45" i="1"/>
  <c r="R44" i="1" s="1"/>
  <c r="Q45" i="1"/>
  <c r="Q44" i="1" s="1"/>
  <c r="P45" i="1"/>
  <c r="P44" i="1" s="1"/>
  <c r="R37" i="1"/>
  <c r="Q37" i="1"/>
  <c r="P37" i="1"/>
  <c r="R31" i="1"/>
  <c r="R30" i="1" s="1"/>
  <c r="Q31" i="1"/>
  <c r="Q30" i="1" s="1"/>
  <c r="P31" i="1"/>
  <c r="P30" i="1" s="1"/>
  <c r="R24" i="1"/>
  <c r="R23" i="1" s="1"/>
  <c r="Q24" i="1"/>
  <c r="Q23" i="1" s="1"/>
  <c r="P24" i="1"/>
  <c r="P23" i="1" s="1"/>
  <c r="R17" i="1"/>
  <c r="Q17" i="1"/>
  <c r="Q16" i="1" l="1"/>
  <c r="R16" i="1"/>
  <c r="T17" i="1"/>
  <c r="T44" i="1"/>
  <c r="T24" i="1"/>
  <c r="T38" i="1"/>
  <c r="T52" i="1"/>
  <c r="T81" i="1"/>
  <c r="T82" i="1"/>
  <c r="T107" i="1"/>
  <c r="T89" i="1"/>
  <c r="T23" i="1"/>
  <c r="T37" i="1"/>
  <c r="T51" i="1"/>
  <c r="T73" i="1"/>
  <c r="T74" i="1"/>
  <c r="T106" i="1"/>
  <c r="T30" i="1"/>
  <c r="T58" i="1"/>
  <c r="T99" i="1"/>
  <c r="P16" i="1"/>
  <c r="T19" i="1"/>
  <c r="T31" i="1"/>
  <c r="T45" i="1"/>
  <c r="T59" i="1"/>
  <c r="T65" i="1"/>
  <c r="T66" i="1"/>
  <c r="T90" i="1"/>
  <c r="T100" i="1"/>
  <c r="O16" i="1"/>
  <c r="T16" i="1" l="1"/>
  <c r="T164" i="1"/>
  <c r="T163" i="1"/>
  <c r="T162" i="1"/>
  <c r="T161" i="1"/>
  <c r="T159" i="1"/>
  <c r="R158" i="1"/>
  <c r="R157" i="1" s="1"/>
  <c r="Q158" i="1"/>
  <c r="Q157" i="1" s="1"/>
  <c r="P158" i="1"/>
  <c r="P157" i="1" s="1"/>
  <c r="O158" i="1"/>
  <c r="O157" i="1" s="1"/>
  <c r="T158" i="1" l="1"/>
  <c r="T157" i="1"/>
  <c r="T156" i="1"/>
  <c r="T155" i="1"/>
  <c r="T154" i="1"/>
  <c r="T153" i="1"/>
  <c r="T152" i="1"/>
  <c r="T151" i="1"/>
  <c r="R150" i="1"/>
  <c r="R149" i="1" s="1"/>
  <c r="Q150" i="1"/>
  <c r="Q149" i="1" s="1"/>
  <c r="P150" i="1"/>
  <c r="P149" i="1" s="1"/>
  <c r="O150" i="1"/>
  <c r="O149" i="1" s="1"/>
  <c r="T148" i="1"/>
  <c r="T146" i="1"/>
  <c r="R145" i="1"/>
  <c r="R144" i="1" s="1"/>
  <c r="T144" i="1" s="1"/>
  <c r="T143" i="1"/>
  <c r="T142" i="1"/>
  <c r="T141" i="1"/>
  <c r="T140" i="1"/>
  <c r="T139" i="1"/>
  <c r="T138" i="1"/>
  <c r="R137" i="1"/>
  <c r="Q137" i="1"/>
  <c r="P137" i="1"/>
  <c r="P136" i="1" s="1"/>
  <c r="O137" i="1"/>
  <c r="O136" i="1" s="1"/>
  <c r="R136" i="1"/>
  <c r="Q136" i="1"/>
  <c r="T135" i="1"/>
  <c r="T134" i="1"/>
  <c r="T133" i="1"/>
  <c r="T132" i="1"/>
  <c r="T131" i="1"/>
  <c r="R130" i="1"/>
  <c r="R129" i="1" s="1"/>
  <c r="Q130" i="1"/>
  <c r="Q129" i="1" s="1"/>
  <c r="P130" i="1"/>
  <c r="P129" i="1" s="1"/>
  <c r="O130" i="1"/>
  <c r="O129" i="1" s="1"/>
  <c r="T128" i="1"/>
  <c r="T127" i="1"/>
  <c r="T126" i="1"/>
  <c r="T125" i="1"/>
  <c r="T124" i="1"/>
  <c r="T123" i="1"/>
  <c r="T122" i="1"/>
  <c r="R121" i="1"/>
  <c r="Q121" i="1"/>
  <c r="P121" i="1"/>
  <c r="P120" i="1" s="1"/>
  <c r="O121" i="1"/>
  <c r="O120" i="1" s="1"/>
  <c r="R120" i="1"/>
  <c r="Q120" i="1"/>
  <c r="O119" i="1" l="1"/>
  <c r="O165" i="1" s="1"/>
  <c r="T136" i="1"/>
  <c r="T149" i="1"/>
  <c r="P119" i="1"/>
  <c r="P165" i="1" s="1"/>
  <c r="Q119" i="1"/>
  <c r="Q165" i="1" s="1"/>
  <c r="T121" i="1"/>
  <c r="T137" i="1"/>
  <c r="T120" i="1"/>
  <c r="T129" i="1"/>
  <c r="R119" i="1"/>
  <c r="R165" i="1" s="1"/>
  <c r="T145" i="1"/>
  <c r="T130" i="1"/>
  <c r="T150" i="1"/>
  <c r="T119" i="1" l="1"/>
  <c r="B252" i="1" l="1"/>
  <c r="A252" i="1"/>
  <c r="T244" i="1"/>
  <c r="T243" i="1"/>
  <c r="T242" i="1"/>
  <c r="T241" i="1"/>
  <c r="T240" i="1"/>
  <c r="R239" i="1"/>
  <c r="Q239" i="1"/>
  <c r="Q238" i="1" s="1"/>
  <c r="P239" i="1"/>
  <c r="P238" i="1" s="1"/>
  <c r="T237" i="1"/>
  <c r="T236" i="1"/>
  <c r="T235" i="1"/>
  <c r="T234" i="1"/>
  <c r="R233" i="1"/>
  <c r="Q233" i="1"/>
  <c r="P233" i="1"/>
  <c r="T232" i="1"/>
  <c r="T231" i="1"/>
  <c r="T230" i="1"/>
  <c r="R229" i="1"/>
  <c r="Q229" i="1"/>
  <c r="P229" i="1"/>
  <c r="T228" i="1"/>
  <c r="T227" i="1"/>
  <c r="T226" i="1"/>
  <c r="T225" i="1"/>
  <c r="R224" i="1"/>
  <c r="Q224" i="1"/>
  <c r="P224" i="1"/>
  <c r="T221" i="1"/>
  <c r="R220" i="1"/>
  <c r="Q220" i="1"/>
  <c r="T219" i="1"/>
  <c r="R218" i="1"/>
  <c r="Q218" i="1"/>
  <c r="T217" i="1"/>
  <c r="R216" i="1"/>
  <c r="Q216" i="1"/>
  <c r="T215" i="1"/>
  <c r="R214" i="1"/>
  <c r="Q214" i="1"/>
  <c r="T213" i="1"/>
  <c r="R212" i="1"/>
  <c r="Q212" i="1"/>
  <c r="T207" i="1"/>
  <c r="T206" i="1"/>
  <c r="T205" i="1"/>
  <c r="T204" i="1"/>
  <c r="T203" i="1"/>
  <c r="T202" i="1"/>
  <c r="Q201" i="1"/>
  <c r="T199" i="1"/>
  <c r="T198" i="1"/>
  <c r="T197" i="1"/>
  <c r="R196" i="1"/>
  <c r="Q196" i="1"/>
  <c r="P196" i="1"/>
  <c r="T194" i="1"/>
  <c r="T193" i="1"/>
  <c r="T192" i="1"/>
  <c r="R191" i="1"/>
  <c r="Q191" i="1"/>
  <c r="T189" i="1"/>
  <c r="T188" i="1"/>
  <c r="T187" i="1"/>
  <c r="T186" i="1"/>
  <c r="R185" i="1"/>
  <c r="Q185" i="1"/>
  <c r="P185" i="1"/>
  <c r="T184" i="1"/>
  <c r="T183" i="1"/>
  <c r="T182" i="1"/>
  <c r="T181" i="1"/>
  <c r="R180" i="1"/>
  <c r="Q180" i="1"/>
  <c r="P180" i="1"/>
  <c r="T179" i="1"/>
  <c r="T178" i="1"/>
  <c r="T177" i="1"/>
  <c r="T176" i="1"/>
  <c r="R175" i="1"/>
  <c r="Q175" i="1"/>
  <c r="P175" i="1"/>
  <c r="T174" i="1"/>
  <c r="T173" i="1"/>
  <c r="T172" i="1"/>
  <c r="T171" i="1"/>
  <c r="R170" i="1"/>
  <c r="Q170" i="1"/>
  <c r="P170" i="1"/>
  <c r="T218" i="1" l="1"/>
  <c r="T233" i="1"/>
  <c r="T214" i="1"/>
  <c r="P169" i="1"/>
  <c r="P208" i="1" s="1"/>
  <c r="T224" i="1"/>
  <c r="T175" i="1"/>
  <c r="Q211" i="1"/>
  <c r="R169" i="1"/>
  <c r="R208" i="1" s="1"/>
  <c r="Q169" i="1"/>
  <c r="Q208" i="1" s="1"/>
  <c r="T185" i="1"/>
  <c r="T170" i="1"/>
  <c r="T191" i="1"/>
  <c r="T216" i="1"/>
  <c r="T229" i="1"/>
  <c r="T239" i="1"/>
  <c r="T238" i="1" s="1"/>
  <c r="T201" i="1"/>
  <c r="P223" i="1"/>
  <c r="P251" i="1" s="1"/>
  <c r="T180" i="1"/>
  <c r="T196" i="1"/>
  <c r="R211" i="1"/>
  <c r="T220" i="1"/>
  <c r="O252" i="1"/>
  <c r="Q223" i="1"/>
  <c r="R238" i="1"/>
  <c r="R223" i="1" s="1"/>
  <c r="T212" i="1"/>
  <c r="T223" i="1" l="1"/>
  <c r="R251" i="1"/>
  <c r="Q251" i="1"/>
  <c r="Q252" i="1" s="1"/>
  <c r="T211" i="1"/>
  <c r="T251" i="1" s="1"/>
  <c r="P252" i="1"/>
  <c r="T169" i="1"/>
  <c r="T208" i="1" s="1"/>
  <c r="T165" i="1"/>
  <c r="R252" i="1"/>
  <c r="T252" i="1" l="1"/>
</calcChain>
</file>

<file path=xl/sharedStrings.xml><?xml version="1.0" encoding="utf-8"?>
<sst xmlns="http://schemas.openxmlformats.org/spreadsheetml/2006/main" count="742" uniqueCount="222">
  <si>
    <t>№</t>
  </si>
  <si>
    <t>2</t>
  </si>
  <si>
    <t>3</t>
  </si>
  <si>
    <t>IV квартал 2024 года</t>
  </si>
  <si>
    <t>I квартал 2025 года</t>
  </si>
  <si>
    <t>I-ІІ квартал 2025 года</t>
  </si>
  <si>
    <t>1</t>
  </si>
  <si>
    <t>001015</t>
  </si>
  <si>
    <t>003</t>
  </si>
  <si>
    <t>РБ</t>
  </si>
  <si>
    <t>011</t>
  </si>
  <si>
    <t>015</t>
  </si>
  <si>
    <t>055</t>
  </si>
  <si>
    <t>006015</t>
  </si>
  <si>
    <t xml:space="preserve"> </t>
  </si>
  <si>
    <t>006</t>
  </si>
  <si>
    <t>006011</t>
  </si>
  <si>
    <t>006055</t>
  </si>
  <si>
    <t>006045</t>
  </si>
  <si>
    <t>032015</t>
  </si>
  <si>
    <t>4</t>
  </si>
  <si>
    <t>МБ</t>
  </si>
  <si>
    <t>НФ</t>
  </si>
  <si>
    <t>5</t>
  </si>
  <si>
    <t>6</t>
  </si>
  <si>
    <t>7</t>
  </si>
  <si>
    <t>8</t>
  </si>
  <si>
    <t>006032</t>
  </si>
  <si>
    <t>9</t>
  </si>
  <si>
    <t>10</t>
  </si>
  <si>
    <t>11</t>
  </si>
  <si>
    <t>12</t>
  </si>
  <si>
    <t>13</t>
  </si>
  <si>
    <t>14</t>
  </si>
  <si>
    <t>15</t>
  </si>
  <si>
    <t>008</t>
  </si>
  <si>
    <t>045</t>
  </si>
  <si>
    <t>004</t>
  </si>
  <si>
    <t>017</t>
  </si>
  <si>
    <t>032</t>
  </si>
  <si>
    <t>016</t>
  </si>
  <si>
    <t>субв.</t>
  </si>
  <si>
    <t>053</t>
  </si>
  <si>
    <t>001-015</t>
  </si>
  <si>
    <t>003-015</t>
  </si>
  <si>
    <t>005-015</t>
  </si>
  <si>
    <t>008-015</t>
  </si>
  <si>
    <t>017-015</t>
  </si>
  <si>
    <t>018-015</t>
  </si>
  <si>
    <t>009</t>
  </si>
  <si>
    <t>028</t>
  </si>
  <si>
    <t>047</t>
  </si>
  <si>
    <t>022</t>
  </si>
  <si>
    <t>005</t>
  </si>
  <si>
    <t>005011</t>
  </si>
  <si>
    <t>005049</t>
  </si>
  <si>
    <t>005015</t>
  </si>
  <si>
    <t>005055</t>
  </si>
  <si>
    <t>006049</t>
  </si>
  <si>
    <t>007</t>
  </si>
  <si>
    <t>007011</t>
  </si>
  <si>
    <t>007049</t>
  </si>
  <si>
    <t>007015</t>
  </si>
  <si>
    <t>007055</t>
  </si>
  <si>
    <t>008011</t>
  </si>
  <si>
    <t>008049</t>
  </si>
  <si>
    <t>008015</t>
  </si>
  <si>
    <t>008055</t>
  </si>
  <si>
    <t xml:space="preserve">Перечень объектов государственного аудита Ревизионной комиссии по городу Шымкент на 2025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</si>
  <si>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</si>
  <si>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</si>
  <si>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</si>
  <si>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</si>
  <si>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</si>
  <si>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</si>
  <si>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</si>
  <si>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</si>
  <si>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</si>
  <si>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</si>
  <si>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</si>
  <si>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предыдущие годы, до 2020 года</t>
  </si>
  <si>
    <t>2020 год</t>
  </si>
  <si>
    <t>2022  год</t>
  </si>
  <si>
    <t>2023 год</t>
  </si>
  <si>
    <t>2025         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</si>
  <si>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</si>
  <si>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</si>
  <si>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ГУ "Управление экономики и бюджетного планирования города Шымкент" </t>
  </si>
  <si>
    <t>Аудит эффективности</t>
  </si>
  <si>
    <t>Внешний государственный аудит</t>
  </si>
  <si>
    <t>МБ,      РБ</t>
  </si>
  <si>
    <t>Аудит финансовой отчетности</t>
  </si>
  <si>
    <t>ГУ "Аппарат акима Аль-Фарабийского района города Шымкент"</t>
  </si>
  <si>
    <t>Встречная</t>
  </si>
  <si>
    <t>ГУ "Управление строительства города Шымкент"</t>
  </si>
  <si>
    <t>І-квартал 2025 года</t>
  </si>
  <si>
    <t>Член ревизионной комиссии Н.Абдезов</t>
  </si>
  <si>
    <t>Внешний государственный аудит, параллельная проверка</t>
  </si>
  <si>
    <t>Проведение государственного аудита эффективности  использования бюджетных средств, выделенных на воспитание и подготовку спортсменов, в том числе в сфере спорта высших достижений</t>
  </si>
  <si>
    <t>ГУ "Управление физической культуры и спорта"</t>
  </si>
  <si>
    <t>Итого</t>
  </si>
  <si>
    <t>Услуги по реализации государственной политики на местном уровне в сфере физической культуры и спорта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</si>
  <si>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</si>
  <si>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За счет трансфертов из республиканского бюджета</t>
  </si>
  <si>
    <t>За счет средств местного бюджета</t>
  </si>
  <si>
    <t>За счет гарантированного трансферта из Национального фонда Республики Казахстан</t>
  </si>
  <si>
    <t>Дополнительное образование для детей и юношества по спорту</t>
  </si>
  <si>
    <t xml:space="preserve">КГУ  "Специализированная детско-юношеская спортивная школа олимпийского резерва №1 города Шымкент" </t>
  </si>
  <si>
    <t>За счет субвенций из республиканского бюджета на образование</t>
  </si>
  <si>
    <t>Капитальные расходы подведомственных государственных учреждений и организаций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</si>
  <si>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</si>
  <si>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</si>
  <si>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</si>
  <si>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</si>
  <si>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</si>
  <si>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"Шымкентская городская специализированная детско-юношеская спортивная школа олимпийского резерва №10 по видам борьбы"</t>
  </si>
  <si>
    <t>За счет целевого трансферта из Национального фонда Республики Казахстан</t>
  </si>
  <si>
    <t xml:space="preserve"> КГУ "Шымкентская городская специализированная детско-юношеская спортивная школа олимпийского резерва №14 по стрелковым и смежным видам спорта"</t>
  </si>
  <si>
    <t xml:space="preserve"> КГУ "Шымкентская городская комплексная специализированная детско-юношеская спортивная школа олимпийского резерва №15 по единоборствам"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</si>
  <si>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</si>
  <si>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</si>
  <si>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</si>
  <si>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</si>
  <si>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</si>
  <si>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  Член ревизионной комиссии  А.Балыкбаев</t>
  </si>
  <si>
    <t xml:space="preserve">  "Государственный аудит эффективности использования бюджетных средств, выделенных  учреждениям  и субъектам квазигосударственного сектора в сфере культуры"</t>
  </si>
  <si>
    <t>ІІ-ІІІ квартал  2025 года</t>
  </si>
  <si>
    <t xml:space="preserve">Привлекаются </t>
  </si>
  <si>
    <t>Обеспечение сохранности историко-культурного наследия и доступа к ним</t>
  </si>
  <si>
    <t>За счет субвенций из республиканского на культуру, спорт, туризм и информационное пространство</t>
  </si>
  <si>
    <t>Проведение мероприятий за счет резерва местного исполнительного органа на неотложные затраты</t>
  </si>
  <si>
    <t>Проведение мероприятий за счет чрезвычайного резерва Правительства Республики Казахстан</t>
  </si>
  <si>
    <t>ГККП "Концертно-выставочный центр" управления культуры, развития языков и архивов города Шымкент</t>
  </si>
  <si>
    <t>КГУ "Историко-культурный комплекс "Шымқала"" управления культуры, развития языков и архивов города Шымкент</t>
  </si>
  <si>
    <t>ГККП "Шымкентский городской дом культуры "Концертная организация" управления культуры, развития языков и архивов города Шымкент</t>
  </si>
  <si>
    <t>Поддержка культурно-досуговой работы</t>
  </si>
  <si>
    <t>Реализация социально-значимых мероприятий местного значения в сфере культуры</t>
  </si>
  <si>
    <t>020015</t>
  </si>
  <si>
    <t>ГККП "Концертная организация  "Шымкент концерт" (филармония) управления культуры, развития языков и архивов города Шымкент</t>
  </si>
  <si>
    <t>ГККП "Шымкентский городской театр оперы и балета" управления культуры, развития языков и архивов города Шымкент</t>
  </si>
  <si>
    <t>Поддержка театрального и музыкального искусства</t>
  </si>
  <si>
    <t>КГУ "Городская универсальная библиотека имени А.Пушкина" управления культуры, развития языков и архивов города Шымкент</t>
  </si>
  <si>
    <t>Обеспечение функционирования городских библиотек</t>
  </si>
  <si>
    <t>ІІ-квартал 2025 года</t>
  </si>
  <si>
    <t>Член ревизионной комиссии Н.Омаров</t>
  </si>
  <si>
    <t xml:space="preserve">ГУ "Управление государственных доходов по Абайскому району департамента государственных доходов по городу  Шымкент" 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</si>
  <si>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</si>
  <si>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>ІІ-ІІІ квартал              2025 года</t>
  </si>
  <si>
    <t>ІІІ-квартал  2025 года</t>
  </si>
  <si>
    <t>ІІІ-IV квартал 2025 года</t>
  </si>
  <si>
    <t>IV-квартал 2025 года</t>
  </si>
  <si>
    <t xml:space="preserve"> ГККП "Детская музыкальная школа №1 имени Ж.Омарова" управления образования города Шымкент</t>
  </si>
  <si>
    <t xml:space="preserve">Дополнительное образование для детей </t>
  </si>
  <si>
    <t>Общеобразовательное обучение по специальным образовательным программам</t>
  </si>
  <si>
    <t>КГУ «Школа-интернат «Үміт» для детей с нарушениями зрения» управления образования города Шымкент</t>
  </si>
  <si>
    <t xml:space="preserve"> ГККП "Детская эстетическая музыкальная школа" №3 управления образования города Шымкент </t>
  </si>
  <si>
    <t>КГУ "Специальный комплекс "Сайрамская вспомогательная школа-интернат-колледж» управления образования города Шымкент</t>
  </si>
  <si>
    <t>Член ревизионной комиссии  А.Балыкбаев</t>
  </si>
  <si>
    <t>Проектирование, развитие и (или) обустройство инженерно-коммуникационной инфраструктуры</t>
  </si>
  <si>
    <t xml:space="preserve">ГУ "Управление строительства города Шымкент" </t>
  </si>
  <si>
    <t xml:space="preserve"> Государственный аудит эффективности использования бюджетных средств на развитие инженерно-коммуникационной инфраструктуры </t>
  </si>
  <si>
    <t xml:space="preserve">  Член ревизионной комиссии Ж.Садибеков </t>
  </si>
  <si>
    <t xml:space="preserve">ГУ "Управление транспорта и автомобильных дорог города Шымкент" </t>
  </si>
  <si>
    <t xml:space="preserve">Внешний государственный аудит </t>
  </si>
  <si>
    <t>Государственный аудит использования бюджетных средств, выделенных на содержание автобусных остановок и улиц города</t>
  </si>
  <si>
    <t>Обеспечение функционирования автомобильных дорог</t>
  </si>
  <si>
    <t>За счет субвенций из республиканского бюджета на транспорт и коммуникации</t>
  </si>
  <si>
    <t>ГУ "Департамент по чрезвычайным ситуациям города Шымкент"</t>
  </si>
  <si>
    <t>Государственный аудит эффективности использования бюджетных средств, выделенных из местного бюджета</t>
  </si>
  <si>
    <t>ГУ "Управление предпринимательства и индустриально-инновационного развития города Шымкента"</t>
  </si>
  <si>
    <t xml:space="preserve">Аудит эффективности, соответствия </t>
  </si>
  <si>
    <t>Государственный аудит использования бюджетных средств, выделенных в рамках национального проекта по развитию предпринимательства на 2021 – 2025 годы, а также на реализацию предпринимательской деятельности</t>
  </si>
  <si>
    <t>Услуги по реализации государственной политики на местном уровне в области развития предпринимательства и индустриально-инновационного развития</t>
  </si>
  <si>
    <t xml:space="preserve"> Капитальные расходы государственного органа </t>
  </si>
  <si>
    <t xml:space="preserve">Поддержка частного предпринимательства в рамках национального проекта по развитию предпринимательства на 2021 – 2025 годы </t>
  </si>
  <si>
    <t>Поддержка предпринимательской деятельности</t>
  </si>
  <si>
    <t>Субсидирование процентной ставки по кредитам в рамках национального проекта по развитию предпринимательства на 2021 – 2025 годы и Механизма кредитования приоритетных проектов</t>
  </si>
  <si>
    <t>Частичное гарантирование кредитов малому и среднему бизнесу в рамках национального проекта по развитию предпринимательства на 2021 – 2025 годы и Механизма кредитования приоритетных проектов</t>
  </si>
  <si>
    <t xml:space="preserve">Аудит эффективности </t>
  </si>
  <si>
    <t>Обеспечение санитарии населенных пунктов</t>
  </si>
  <si>
    <t>Привлекаются</t>
  </si>
  <si>
    <t>ІІІ-квартал 2024 года</t>
  </si>
  <si>
    <t xml:space="preserve">  Член ревизионной комиссии А.Балыкбаев</t>
  </si>
  <si>
    <t>ІІІ- квартал 2025 года</t>
  </si>
  <si>
    <t xml:space="preserve">Государственный аудит эффективности использования бюджетных средств, выделенных подведомственным учреждениям акиматам районов города  Шымкент </t>
  </si>
  <si>
    <t>КГУ "Абай" аппарата акима Абайского района</t>
  </si>
  <si>
    <t>КГУ "Аль-Фараби" аппарата акима Аль-Фарабийского  района</t>
  </si>
  <si>
    <t>КГУ "Енбекші" аппарата акима Енбекшинского района</t>
  </si>
  <si>
    <t>КГУ "Каратау" аппарата акима Каратауского района</t>
  </si>
  <si>
    <t>КГУ "Тұран" аппарата акима Туранского района</t>
  </si>
  <si>
    <t>Член ревизионной комиссии Ж.Садибеков</t>
  </si>
  <si>
    <t>КГУ "Центр оказания специальных социальных услуг №3" управления занятости и социальной защиты г.Шымкент</t>
  </si>
  <si>
    <t>КГУ "Центр "Бақытты жанұя" управления занятости и социальной защиты г.Шымкент</t>
  </si>
  <si>
    <t>ІІІ квартал 2025 года</t>
  </si>
  <si>
    <t xml:space="preserve">КГУ "Центр социальной поддержки "Ten Qogam" управления занятости и социальной защиты г.Шымкент </t>
  </si>
  <si>
    <t>КГУ "Детский центр оказания специальных социальных услуг №6" управления занятости и социальной защиты г.Шымкент</t>
  </si>
  <si>
    <t>Услуги лицам из групп риска, попавшим в сложную ситуацию вследствие насилия или угрозы насилия</t>
  </si>
  <si>
    <t>За счет субвенций из республиканского бюджета на социальную помощь и социальное обеспечение</t>
  </si>
  <si>
    <t>Реализация мероприятий по социальной защите населения</t>
  </si>
  <si>
    <t>Предоставление специальных социальных услуг для детей с инвалидностью с психоневрологическими патологиями в детских психоневрологических медико-социальных учреждениях (организациях), в центрах оказания специальных социальных услуг, в центрах социального обслуживания</t>
  </si>
  <si>
    <t xml:space="preserve">Государственный (частичный) аудит эффективности использования бюджетных средств, выделенных на дополнительное и специальное образование </t>
  </si>
  <si>
    <t>ІІ-ІІI квартал 2025 года</t>
  </si>
  <si>
    <t>ІІІ квартал      2025 года</t>
  </si>
  <si>
    <t>2024 год</t>
  </si>
  <si>
    <t>2021 год</t>
  </si>
  <si>
    <t>Государственный  аудит эффективности  деятельности отдельных центров в рамках оказания специальных социальных услуг</t>
  </si>
  <si>
    <t>IІІ-квартал  2025 года</t>
  </si>
  <si>
    <t>итого</t>
  </si>
  <si>
    <t>IV тоқсан      2025 года</t>
  </si>
  <si>
    <t>ІІI-IV квартал        2025 года</t>
  </si>
  <si>
    <t>ІІ-ІІІ квартал                2025 года</t>
  </si>
  <si>
    <t>Государственный аудит консалидированной финансовой отчетности местного бюджета 2024 года</t>
  </si>
  <si>
    <t>ІІ-квартал          2025 года</t>
  </si>
  <si>
    <r>
      <t xml:space="preserve">     Периоды аудиторских мероприятий </t>
    </r>
    <r>
      <rPr>
        <i/>
        <sz val="14"/>
        <rFont val="Times New Roman"/>
        <family val="1"/>
        <charset val="204"/>
      </rPr>
      <t>(показаны в рарезе кварталов)</t>
    </r>
  </si>
  <si>
    <t xml:space="preserve">Промежуточная оценка реализации Плана развития города Шымкент на 2021-2025 годы </t>
  </si>
  <si>
    <t>Програмные документы</t>
  </si>
  <si>
    <t>ГУ "Управление занятости и социальной защиты города Шымкент"</t>
  </si>
  <si>
    <t>ГУ "Управление энергетики и развития инфраструктуры города Шымкент"</t>
  </si>
  <si>
    <t>Проведение государственного аудита эффективности планирования и исполнения бюджета города Шымкент на 2024 год</t>
  </si>
  <si>
    <t xml:space="preserve">ГУ "Управление финансов города Шымкент" </t>
  </si>
  <si>
    <t xml:space="preserve">Прогноз по суммам бюджетных средств, государственных активов, охватываемых государственным аудитом (млн. тенге), по годам  (в случае изменении не подлежат корректировке)                                                                                                                                                                    </t>
  </si>
  <si>
    <t>Приложение 1 к приказу                           Председателя Ревизионной комиссии по городу Шымкент                                                                №85-н/қ   от "20" декабря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</si>
</sst>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0.000"/>
    <numFmt numFmtId="166" formatCode="#,##0.0\ _₸"/>
    <numFmt numFmtId="167" formatCode="#,##0.000\ _₸"/>
    <numFmt numFmtId="168" formatCode="#,##0.0"/>
    <numFmt numFmtId="169" formatCode="#,##0.0\ _₽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scheme val="minor"/>
    </font>
    <font>
      <i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KZ Arial"/>
      <family val="2"/>
      <charset val="204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2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2" borderId="0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49" fontId="11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/>
    <xf numFmtId="0" fontId="18" fillId="0" borderId="0" xfId="0" applyFont="1"/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8" fillId="0" borderId="0" xfId="0" applyNumberFormat="1" applyFont="1"/>
    <xf numFmtId="49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/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 shrinkToFit="1"/>
    </xf>
    <xf numFmtId="164" fontId="20" fillId="4" borderId="0" xfId="0" applyNumberFormat="1" applyFont="1" applyFill="1"/>
    <xf numFmtId="0" fontId="20" fillId="4" borderId="0" xfId="0" applyFont="1" applyFill="1"/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 shrinkToFit="1"/>
    </xf>
    <xf numFmtId="164" fontId="20" fillId="0" borderId="0" xfId="0" applyNumberFormat="1" applyFont="1" applyFill="1"/>
    <xf numFmtId="165" fontId="20" fillId="0" borderId="0" xfId="0" applyNumberFormat="1" applyFont="1" applyFill="1"/>
    <xf numFmtId="0" fontId="20" fillId="0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164" fontId="17" fillId="2" borderId="1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/>
    <xf numFmtId="165" fontId="18" fillId="2" borderId="0" xfId="0" applyNumberFormat="1" applyFont="1" applyFill="1"/>
    <xf numFmtId="0" fontId="18" fillId="2" borderId="0" xfId="0" applyFont="1" applyFill="1"/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>
      <alignment horizontal="left" vertical="center" wrapText="1" shrinkToFit="1"/>
    </xf>
    <xf numFmtId="0" fontId="17" fillId="2" borderId="12" xfId="0" applyNumberFormat="1" applyFont="1" applyFill="1" applyBorder="1" applyAlignment="1">
      <alignment horizontal="left" vertical="center" wrapText="1"/>
    </xf>
    <xf numFmtId="164" fontId="20" fillId="2" borderId="0" xfId="0" applyNumberFormat="1" applyFont="1" applyFill="1"/>
    <xf numFmtId="0" fontId="20" fillId="2" borderId="0" xfId="0" applyFont="1" applyFill="1"/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/>
    <xf numFmtId="0" fontId="17" fillId="0" borderId="0" xfId="0" applyFont="1"/>
    <xf numFmtId="164" fontId="20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2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17" fillId="0" borderId="1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49" fontId="22" fillId="2" borderId="1" xfId="0" applyNumberFormat="1" applyFont="1" applyFill="1" applyBorder="1" applyAlignment="1">
      <alignment vertical="center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/>
    <xf numFmtId="165" fontId="22" fillId="2" borderId="0" xfId="0" applyNumberFormat="1" applyFont="1" applyFill="1"/>
    <xf numFmtId="0" fontId="22" fillId="2" borderId="0" xfId="0" applyFont="1" applyFill="1"/>
    <xf numFmtId="0" fontId="19" fillId="2" borderId="1" xfId="0" applyFont="1" applyFill="1" applyBorder="1" applyAlignment="1">
      <alignment horizontal="left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left" vertical="top" wrapText="1"/>
    </xf>
    <xf numFmtId="168" fontId="19" fillId="2" borderId="2" xfId="0" applyNumberFormat="1" applyFont="1" applyFill="1" applyBorder="1" applyAlignment="1">
      <alignment horizontal="center" vertical="center"/>
    </xf>
    <xf numFmtId="168" fontId="19" fillId="0" borderId="2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7" fillId="0" borderId="0" xfId="5" applyFont="1" applyFill="1" applyAlignment="1">
      <alignment horizontal="left" vertical="center" wrapText="1"/>
    </xf>
    <xf numFmtId="0" fontId="17" fillId="0" borderId="0" xfId="2" applyFont="1" applyFill="1" applyAlignment="1">
      <alignment horizontal="left" vertical="center" wrapText="1"/>
    </xf>
    <xf numFmtId="168" fontId="19" fillId="2" borderId="1" xfId="0" applyNumberFormat="1" applyFont="1" applyFill="1" applyBorder="1" applyAlignment="1">
      <alignment horizontal="center" wrapText="1"/>
    </xf>
    <xf numFmtId="164" fontId="22" fillId="2" borderId="0" xfId="0" applyNumberFormat="1" applyFont="1" applyFill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8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9" fillId="2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20" fillId="5" borderId="0" xfId="0" applyNumberFormat="1" applyFont="1" applyFill="1"/>
    <xf numFmtId="165" fontId="20" fillId="5" borderId="0" xfId="0" applyNumberFormat="1" applyFont="1" applyFill="1"/>
    <xf numFmtId="0" fontId="20" fillId="5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164" fontId="20" fillId="3" borderId="0" xfId="0" applyNumberFormat="1" applyFont="1" applyFill="1"/>
    <xf numFmtId="165" fontId="20" fillId="3" borderId="0" xfId="0" applyNumberFormat="1" applyFont="1" applyFill="1"/>
    <xf numFmtId="0" fontId="20" fillId="3" borderId="0" xfId="0" applyFont="1" applyFill="1"/>
    <xf numFmtId="0" fontId="17" fillId="2" borderId="3" xfId="0" applyFont="1" applyFill="1" applyBorder="1" applyAlignment="1">
      <alignment horizontal="center" vertical="center" wrapText="1" shrinkToFit="1"/>
    </xf>
    <xf numFmtId="169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vertical="center"/>
    </xf>
    <xf numFmtId="164" fontId="18" fillId="2" borderId="4" xfId="0" applyNumberFormat="1" applyFont="1" applyFill="1" applyBorder="1" applyAlignment="1">
      <alignment horizontal="left" vertical="center"/>
    </xf>
    <xf numFmtId="164" fontId="18" fillId="2" borderId="4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vertical="center" wrapText="1"/>
    </xf>
    <xf numFmtId="165" fontId="20" fillId="2" borderId="0" xfId="0" applyNumberFormat="1" applyFont="1" applyFill="1"/>
    <xf numFmtId="0" fontId="17" fillId="2" borderId="1" xfId="0" applyFont="1" applyFill="1" applyBorder="1" applyAlignment="1">
      <alignment horizontal="left" vertic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/>
    </xf>
    <xf numFmtId="168" fontId="17" fillId="2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8" fontId="17" fillId="2" borderId="2" xfId="0" applyNumberFormat="1" applyFont="1" applyFill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/>
    </xf>
    <xf numFmtId="164" fontId="18" fillId="4" borderId="0" xfId="0" applyNumberFormat="1" applyFont="1" applyFill="1"/>
    <xf numFmtId="0" fontId="18" fillId="4" borderId="0" xfId="0" applyFont="1" applyFill="1"/>
    <xf numFmtId="49" fontId="17" fillId="2" borderId="15" xfId="4" applyNumberFormat="1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165" fontId="18" fillId="0" borderId="0" xfId="0" applyNumberFormat="1" applyFont="1"/>
    <xf numFmtId="3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/>
    <xf numFmtId="165" fontId="18" fillId="0" borderId="1" xfId="0" applyNumberFormat="1" applyFont="1" applyBorder="1"/>
    <xf numFmtId="0" fontId="18" fillId="0" borderId="1" xfId="0" applyFont="1" applyBorder="1"/>
    <xf numFmtId="169" fontId="17" fillId="5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 shrinkToFit="1"/>
    </xf>
    <xf numFmtId="164" fontId="17" fillId="5" borderId="5" xfId="0" applyNumberFormat="1" applyFont="1" applyFill="1" applyBorder="1" applyAlignment="1">
      <alignment horizontal="center" vertical="center" wrapText="1" shrinkToFi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 wrapText="1"/>
    </xf>
    <xf numFmtId="49" fontId="21" fillId="2" borderId="15" xfId="4" applyNumberFormat="1" applyFont="1" applyFill="1" applyBorder="1" applyAlignment="1" applyProtection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69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 shrinkToFit="1"/>
    </xf>
    <xf numFmtId="164" fontId="24" fillId="5" borderId="0" xfId="0" applyNumberFormat="1" applyFont="1" applyFill="1"/>
    <xf numFmtId="165" fontId="24" fillId="5" borderId="0" xfId="0" applyNumberFormat="1" applyFont="1" applyFill="1"/>
    <xf numFmtId="0" fontId="24" fillId="5" borderId="0" xfId="0" applyFont="1" applyFill="1"/>
    <xf numFmtId="3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9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 shrinkToFit="1"/>
    </xf>
    <xf numFmtId="164" fontId="24" fillId="6" borderId="0" xfId="0" applyNumberFormat="1" applyFont="1" applyFill="1"/>
    <xf numFmtId="165" fontId="24" fillId="6" borderId="0" xfId="0" applyNumberFormat="1" applyFont="1" applyFill="1"/>
    <xf numFmtId="0" fontId="24" fillId="6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 shrinkToFit="1"/>
    </xf>
    <xf numFmtId="0" fontId="17" fillId="4" borderId="7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 wrapText="1" shrinkToFit="1"/>
    </xf>
    <xf numFmtId="0" fontId="17" fillId="4" borderId="8" xfId="0" applyFont="1" applyFill="1" applyBorder="1" applyAlignment="1">
      <alignment horizontal="center" vertical="center" wrapText="1" shrinkToFit="1"/>
    </xf>
    <xf numFmtId="0" fontId="5" fillId="2" borderId="0" xfId="1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11" xfId="1"/>
    <cellStyle name="Обычный 31" xfId="4"/>
    <cellStyle name="Обычный 8" xfId="3"/>
    <cellStyle name="Обычный_Приложения 30.09 Исправ" xfId="2"/>
    <cellStyle name="Обычный_Приложения 30.09 Исправ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7"/>
  <sheetViews>
    <sheetView tabSelected="1" view="pageBreakPreview" topLeftCell="H1" zoomScale="80" zoomScaleNormal="70" zoomScaleSheetLayoutView="80" workbookViewId="0">
      <selection activeCell="U6" sqref="U6:U8"/>
    </sheetView>
  </sheetViews>
  <sheetFormatPr defaultRowHeight="21"/>
  <cols>
    <col min="1" max="1" width="9.42578125" style="2" customWidth="1"/>
    <col min="2" max="2" width="66.140625" style="3" customWidth="1"/>
    <col min="3" max="3" width="21.5703125" style="3" customWidth="1"/>
    <col min="4" max="4" width="20.28515625" style="4" customWidth="1"/>
    <col min="5" max="5" width="79.7109375" style="5" customWidth="1"/>
    <col min="6" max="6" width="18" style="4" customWidth="1"/>
    <col min="7" max="7" width="19.140625" style="4" customWidth="1"/>
    <col min="8" max="8" width="18.28515625" style="4" customWidth="1"/>
    <col min="9" max="9" width="10.7109375" style="6" customWidth="1"/>
    <col min="10" max="10" width="19.7109375" style="5" customWidth="1"/>
    <col min="11" max="11" width="16" style="7" customWidth="1"/>
    <col min="12" max="12" width="87.28515625" style="8" customWidth="1"/>
    <col min="13" max="13" width="19.42578125" style="9" customWidth="1"/>
    <col min="14" max="14" width="14.5703125" style="19" customWidth="1"/>
    <col min="15" max="15" width="21" style="11" customWidth="1"/>
    <col min="16" max="16" width="17.28515625" style="11" customWidth="1"/>
    <col min="17" max="17" width="15.7109375" style="11" customWidth="1"/>
    <col min="18" max="18" width="18" style="11" customWidth="1"/>
    <col min="19" max="19" width="14.140625" style="11" customWidth="1"/>
    <col min="20" max="20" width="17.42578125" style="11" customWidth="1"/>
    <col min="21" max="21" width="34.85546875" style="5" customWidth="1"/>
    <col min="22" max="22" width="10" style="4" bestFit="1" customWidth="1"/>
    <col min="23" max="23" width="16" style="4" bestFit="1" customWidth="1"/>
    <col min="24" max="24" width="10.5703125" style="4" bestFit="1" customWidth="1"/>
    <col min="25" max="26" width="9.85546875" style="4" bestFit="1" customWidth="1"/>
    <col min="27" max="30" width="10.42578125" style="4" bestFit="1" customWidth="1"/>
    <col min="31" max="31" width="16.85546875" style="4" bestFit="1" customWidth="1"/>
    <col min="32" max="32" width="11.5703125" style="4" bestFit="1" customWidth="1"/>
    <col min="33" max="16384" width="9.140625" style="4"/>
  </cols>
  <sheetData>
    <row r="1" spans="1:33" s="32" customFormat="1" ht="98.25" customHeight="1">
      <c r="A1" s="29"/>
      <c r="B1" s="30"/>
      <c r="C1" s="31"/>
      <c r="I1" s="33"/>
      <c r="J1" s="34"/>
      <c r="K1" s="35"/>
      <c r="L1" s="36"/>
      <c r="M1" s="36"/>
      <c r="N1" s="37"/>
      <c r="O1" s="38"/>
      <c r="P1" s="39"/>
      <c r="Q1" s="39"/>
      <c r="R1" s="40"/>
      <c r="S1" s="254" t="s">
        <v>221</v>
      </c>
      <c r="T1" s="254"/>
      <c r="U1" s="254"/>
      <c r="V1" s="40"/>
      <c r="W1" s="41"/>
    </row>
    <row r="2" spans="1:33" s="45" customFormat="1" ht="25.5" customHeight="1">
      <c r="A2" s="42"/>
      <c r="B2" s="43"/>
      <c r="C2" s="44"/>
      <c r="I2" s="33"/>
      <c r="J2" s="44"/>
      <c r="K2" s="46"/>
      <c r="N2" s="47"/>
      <c r="O2" s="47"/>
      <c r="P2" s="47"/>
      <c r="Q2" s="47"/>
      <c r="R2" s="48"/>
      <c r="S2" s="49"/>
      <c r="T2" s="49"/>
      <c r="U2" s="49"/>
      <c r="V2" s="50"/>
    </row>
    <row r="3" spans="1:33" s="45" customFormat="1" ht="18.75">
      <c r="A3" s="51"/>
      <c r="B3" s="232" t="s">
        <v>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52"/>
    </row>
    <row r="4" spans="1:33" s="45" customFormat="1" ht="12" customHeight="1">
      <c r="A4" s="5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52"/>
    </row>
    <row r="5" spans="1:33" s="12" customFormat="1">
      <c r="A5" s="13"/>
      <c r="B5" s="14"/>
      <c r="C5" s="14"/>
      <c r="D5" s="14"/>
      <c r="E5" s="14"/>
      <c r="F5" s="14"/>
      <c r="G5" s="14"/>
      <c r="H5" s="14"/>
      <c r="I5" s="14"/>
      <c r="J5" s="15"/>
      <c r="K5" s="16"/>
      <c r="L5" s="17"/>
      <c r="M5" s="15"/>
      <c r="N5" s="18"/>
      <c r="O5" s="18"/>
      <c r="P5" s="18"/>
      <c r="Q5" s="18"/>
      <c r="R5" s="18"/>
      <c r="S5" s="18"/>
      <c r="T5" s="18"/>
      <c r="U5" s="13"/>
    </row>
    <row r="6" spans="1:33" s="53" customFormat="1" ht="36" customHeight="1">
      <c r="A6" s="237" t="s">
        <v>0</v>
      </c>
      <c r="B6" s="246" t="s">
        <v>69</v>
      </c>
      <c r="C6" s="231" t="s">
        <v>70</v>
      </c>
      <c r="D6" s="231" t="s">
        <v>71</v>
      </c>
      <c r="E6" s="231" t="s">
        <v>72</v>
      </c>
      <c r="F6" s="239" t="s">
        <v>213</v>
      </c>
      <c r="G6" s="239"/>
      <c r="H6" s="239"/>
      <c r="I6" s="239" t="s">
        <v>220</v>
      </c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 t="s">
        <v>86</v>
      </c>
    </row>
    <row r="7" spans="1:33" s="53" customFormat="1" ht="18.75" customHeight="1">
      <c r="A7" s="237"/>
      <c r="B7" s="247"/>
      <c r="C7" s="231"/>
      <c r="D7" s="231"/>
      <c r="E7" s="231"/>
      <c r="F7" s="239"/>
      <c r="G7" s="239"/>
      <c r="H7" s="239"/>
      <c r="I7" s="240" t="s">
        <v>76</v>
      </c>
      <c r="J7" s="241" t="s">
        <v>77</v>
      </c>
      <c r="K7" s="241" t="s">
        <v>78</v>
      </c>
      <c r="L7" s="239" t="s">
        <v>79</v>
      </c>
      <c r="M7" s="249" t="s">
        <v>80</v>
      </c>
      <c r="N7" s="242" t="s">
        <v>81</v>
      </c>
      <c r="O7" s="244" t="s">
        <v>204</v>
      </c>
      <c r="P7" s="244" t="s">
        <v>82</v>
      </c>
      <c r="Q7" s="244" t="s">
        <v>83</v>
      </c>
      <c r="R7" s="238" t="s">
        <v>203</v>
      </c>
      <c r="S7" s="238" t="s">
        <v>84</v>
      </c>
      <c r="T7" s="238" t="s">
        <v>85</v>
      </c>
      <c r="U7" s="239"/>
    </row>
    <row r="8" spans="1:33" s="53" customFormat="1" ht="54" customHeight="1">
      <c r="A8" s="237"/>
      <c r="B8" s="248"/>
      <c r="C8" s="231"/>
      <c r="D8" s="231"/>
      <c r="E8" s="231"/>
      <c r="F8" s="1" t="s">
        <v>73</v>
      </c>
      <c r="G8" s="1" t="s">
        <v>74</v>
      </c>
      <c r="H8" s="1" t="s">
        <v>75</v>
      </c>
      <c r="I8" s="241"/>
      <c r="J8" s="239"/>
      <c r="K8" s="239"/>
      <c r="L8" s="239"/>
      <c r="M8" s="241"/>
      <c r="N8" s="243"/>
      <c r="O8" s="245"/>
      <c r="P8" s="245"/>
      <c r="Q8" s="245"/>
      <c r="R8" s="238"/>
      <c r="S8" s="238"/>
      <c r="T8" s="238"/>
      <c r="U8" s="239"/>
    </row>
    <row r="9" spans="1:33" s="54" customFormat="1" ht="23.25">
      <c r="A9" s="235" t="s">
        <v>95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</row>
    <row r="10" spans="1:33" s="54" customFormat="1" ht="23.25">
      <c r="A10" s="233" t="s">
        <v>96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</row>
    <row r="11" spans="1:33" s="54" customFormat="1" ht="69.75">
      <c r="A11" s="55">
        <v>1</v>
      </c>
      <c r="B11" s="56" t="s">
        <v>87</v>
      </c>
      <c r="C11" s="57" t="s">
        <v>88</v>
      </c>
      <c r="D11" s="57" t="s">
        <v>89</v>
      </c>
      <c r="E11" s="56" t="s">
        <v>218</v>
      </c>
      <c r="F11" s="57" t="s">
        <v>95</v>
      </c>
      <c r="G11" s="56" t="s">
        <v>5</v>
      </c>
      <c r="H11" s="56" t="s">
        <v>212</v>
      </c>
      <c r="I11" s="58" t="s">
        <v>90</v>
      </c>
      <c r="J11" s="59"/>
      <c r="K11" s="60"/>
      <c r="L11" s="61"/>
      <c r="M11" s="62"/>
      <c r="N11" s="63"/>
      <c r="O11" s="64"/>
      <c r="P11" s="63"/>
      <c r="Q11" s="63"/>
      <c r="R11" s="63"/>
      <c r="S11" s="63"/>
      <c r="T11" s="63"/>
      <c r="U11" s="65" t="s">
        <v>127</v>
      </c>
      <c r="V11" s="66"/>
      <c r="W11" s="66"/>
      <c r="X11" s="66"/>
    </row>
    <row r="12" spans="1:33" s="80" customFormat="1" ht="69.75">
      <c r="A12" s="67" t="s">
        <v>1</v>
      </c>
      <c r="B12" s="68" t="s">
        <v>219</v>
      </c>
      <c r="C12" s="69" t="s">
        <v>91</v>
      </c>
      <c r="D12" s="57" t="s">
        <v>89</v>
      </c>
      <c r="E12" s="68" t="s">
        <v>211</v>
      </c>
      <c r="F12" s="57" t="s">
        <v>95</v>
      </c>
      <c r="G12" s="56" t="s">
        <v>5</v>
      </c>
      <c r="H12" s="56" t="s">
        <v>212</v>
      </c>
      <c r="I12" s="58" t="s">
        <v>21</v>
      </c>
      <c r="J12" s="70"/>
      <c r="K12" s="71"/>
      <c r="L12" s="72"/>
      <c r="M12" s="73"/>
      <c r="N12" s="74"/>
      <c r="O12" s="75"/>
      <c r="P12" s="74"/>
      <c r="Q12" s="76"/>
      <c r="R12" s="74"/>
      <c r="S12" s="74"/>
      <c r="T12" s="77"/>
      <c r="U12" s="78"/>
      <c r="V12" s="79"/>
      <c r="W12" s="79"/>
      <c r="X12" s="79"/>
      <c r="Y12" s="79"/>
      <c r="Z12" s="79"/>
    </row>
    <row r="13" spans="1:33" s="80" customFormat="1" ht="46.5">
      <c r="A13" s="67"/>
      <c r="B13" s="81" t="s">
        <v>92</v>
      </c>
      <c r="C13" s="82" t="s">
        <v>93</v>
      </c>
      <c r="D13" s="69"/>
      <c r="E13" s="68"/>
      <c r="F13" s="68"/>
      <c r="G13" s="68"/>
      <c r="H13" s="68"/>
      <c r="I13" s="83"/>
      <c r="J13" s="70"/>
      <c r="K13" s="71"/>
      <c r="L13" s="72"/>
      <c r="M13" s="73"/>
      <c r="N13" s="74"/>
      <c r="O13" s="75"/>
      <c r="P13" s="74"/>
      <c r="Q13" s="76"/>
      <c r="R13" s="74"/>
      <c r="S13" s="74"/>
      <c r="T13" s="77"/>
      <c r="U13" s="84"/>
      <c r="V13" s="79"/>
      <c r="W13" s="79"/>
      <c r="X13" s="79"/>
      <c r="Y13" s="79"/>
      <c r="Z13" s="79"/>
    </row>
    <row r="14" spans="1:33" s="80" customFormat="1" ht="46.5">
      <c r="A14" s="67"/>
      <c r="B14" s="81" t="s">
        <v>94</v>
      </c>
      <c r="C14" s="82" t="s">
        <v>93</v>
      </c>
      <c r="D14" s="69"/>
      <c r="E14" s="68"/>
      <c r="F14" s="68"/>
      <c r="G14" s="68"/>
      <c r="H14" s="68"/>
      <c r="I14" s="83"/>
      <c r="J14" s="70"/>
      <c r="K14" s="71"/>
      <c r="L14" s="72"/>
      <c r="M14" s="73"/>
      <c r="N14" s="74"/>
      <c r="O14" s="75"/>
      <c r="P14" s="74"/>
      <c r="Q14" s="76"/>
      <c r="R14" s="74"/>
      <c r="S14" s="74"/>
      <c r="T14" s="77"/>
      <c r="U14" s="84"/>
      <c r="V14" s="79"/>
      <c r="W14" s="79"/>
      <c r="X14" s="79"/>
      <c r="Y14" s="79"/>
      <c r="Z14" s="79"/>
    </row>
    <row r="15" spans="1:33" s="89" customFormat="1" ht="23.25">
      <c r="A15" s="85"/>
      <c r="B15" s="251" t="s">
        <v>144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3"/>
      <c r="V15" s="86"/>
      <c r="W15" s="86"/>
      <c r="X15" s="87"/>
      <c r="Y15" s="87"/>
      <c r="Z15" s="87"/>
      <c r="AA15" s="87"/>
      <c r="AB15" s="88"/>
      <c r="AC15" s="88"/>
      <c r="AD15" s="88"/>
      <c r="AE15" s="88"/>
      <c r="AF15" s="88"/>
      <c r="AG15" s="88"/>
    </row>
    <row r="16" spans="1:33" s="95" customFormat="1" ht="116.25">
      <c r="A16" s="60" t="s">
        <v>2</v>
      </c>
      <c r="B16" s="57"/>
      <c r="C16" s="57" t="s">
        <v>88</v>
      </c>
      <c r="D16" s="57" t="s">
        <v>97</v>
      </c>
      <c r="E16" s="57" t="s">
        <v>98</v>
      </c>
      <c r="F16" s="56" t="s">
        <v>3</v>
      </c>
      <c r="G16" s="56" t="s">
        <v>4</v>
      </c>
      <c r="H16" s="56" t="s">
        <v>5</v>
      </c>
      <c r="I16" s="90"/>
      <c r="J16" s="90"/>
      <c r="K16" s="60"/>
      <c r="L16" s="61" t="s">
        <v>85</v>
      </c>
      <c r="M16" s="91"/>
      <c r="N16" s="92"/>
      <c r="O16" s="92">
        <f>+O17+O23+O30+O37+O44+O51+O58+O65+O73+O81+O89+O96+O99+O106+O113</f>
        <v>940.68000000000006</v>
      </c>
      <c r="P16" s="92">
        <f>+P17+P23+P30+P37+P44+P51+P58+P65+P73+P81+P89+P96+P99+P106+P113</f>
        <v>5075.2192999999997</v>
      </c>
      <c r="Q16" s="92">
        <f>+Q17+Q23+Q30+Q37+Q44+Q51+Q58+Q65+Q73+Q81+Q89+Q96+Q99+Q106+Q113</f>
        <v>6655.7464999999993</v>
      </c>
      <c r="R16" s="92">
        <f>+R17+R23+R30+R37+R44+R51+R58+R65+R73+R81+R89+R96+R99+R106+R113</f>
        <v>18990.327000000001</v>
      </c>
      <c r="S16" s="92"/>
      <c r="T16" s="92">
        <f>+T17+T23+T30+T37+T44+T51+T58+T65+T73+T81+T89+T96+T99+T106+T113</f>
        <v>31661.972800000007</v>
      </c>
      <c r="U16" s="65" t="s">
        <v>127</v>
      </c>
      <c r="V16" s="93"/>
      <c r="W16" s="93"/>
      <c r="X16" s="93"/>
      <c r="Y16" s="93"/>
      <c r="Z16" s="94"/>
      <c r="AA16" s="94"/>
      <c r="AB16" s="94"/>
      <c r="AC16" s="94"/>
      <c r="AD16" s="94"/>
      <c r="AE16" s="94"/>
    </row>
    <row r="17" spans="1:24" s="100" customFormat="1" ht="39.75" customHeight="1">
      <c r="A17" s="60" t="s">
        <v>6</v>
      </c>
      <c r="B17" s="96" t="s">
        <v>99</v>
      </c>
      <c r="C17" s="56"/>
      <c r="D17" s="56"/>
      <c r="E17" s="97"/>
      <c r="F17" s="56"/>
      <c r="G17" s="56"/>
      <c r="H17" s="56"/>
      <c r="I17" s="90"/>
      <c r="J17" s="59"/>
      <c r="K17" s="60"/>
      <c r="L17" s="98" t="s">
        <v>100</v>
      </c>
      <c r="M17" s="90"/>
      <c r="N17" s="63"/>
      <c r="O17" s="63"/>
      <c r="P17" s="63"/>
      <c r="Q17" s="63">
        <f>+Q18+Q19+Q22</f>
        <v>1580.2779999999998</v>
      </c>
      <c r="R17" s="63">
        <f>+R18+R19+R22</f>
        <v>12464.308000000001</v>
      </c>
      <c r="S17" s="63"/>
      <c r="T17" s="63">
        <f>+S17+R17+Q17+P17</f>
        <v>14044.586000000001</v>
      </c>
      <c r="U17" s="63"/>
      <c r="V17" s="99"/>
      <c r="W17" s="99"/>
      <c r="X17" s="99"/>
    </row>
    <row r="18" spans="1:24" s="106" customFormat="1" ht="46.5">
      <c r="A18" s="101"/>
      <c r="B18" s="56"/>
      <c r="C18" s="56"/>
      <c r="D18" s="56"/>
      <c r="E18" s="56"/>
      <c r="F18" s="56"/>
      <c r="G18" s="56"/>
      <c r="H18" s="56"/>
      <c r="I18" s="56"/>
      <c r="J18" s="102">
        <v>381</v>
      </c>
      <c r="K18" s="55" t="s">
        <v>7</v>
      </c>
      <c r="L18" s="103" t="s">
        <v>101</v>
      </c>
      <c r="M18" s="56"/>
      <c r="N18" s="104"/>
      <c r="O18" s="104"/>
      <c r="P18" s="104"/>
      <c r="Q18" s="104">
        <v>25.831</v>
      </c>
      <c r="R18" s="104">
        <v>135.173</v>
      </c>
      <c r="S18" s="104"/>
      <c r="T18" s="63">
        <f t="shared" ref="T18:T64" si="0">+S18+R18+Q18+P18</f>
        <v>161.00399999999999</v>
      </c>
      <c r="U18" s="104"/>
      <c r="V18" s="105"/>
      <c r="W18" s="105"/>
      <c r="X18" s="105"/>
    </row>
    <row r="19" spans="1:24" s="106" customFormat="1" ht="69.75">
      <c r="A19" s="101"/>
      <c r="B19" s="56"/>
      <c r="C19" s="56"/>
      <c r="D19" s="56"/>
      <c r="E19" s="56"/>
      <c r="F19" s="56"/>
      <c r="G19" s="56"/>
      <c r="H19" s="56"/>
      <c r="I19" s="56"/>
      <c r="J19" s="102"/>
      <c r="K19" s="55" t="s">
        <v>8</v>
      </c>
      <c r="L19" s="103" t="s">
        <v>102</v>
      </c>
      <c r="M19" s="56"/>
      <c r="N19" s="104"/>
      <c r="O19" s="104"/>
      <c r="P19" s="104"/>
      <c r="Q19" s="104">
        <v>1020.569</v>
      </c>
      <c r="R19" s="104">
        <v>9462.9599999999991</v>
      </c>
      <c r="S19" s="104"/>
      <c r="T19" s="63">
        <f>+S19+R19+Q19+P19</f>
        <v>10483.528999999999</v>
      </c>
      <c r="U19" s="107"/>
      <c r="V19" s="105"/>
      <c r="W19" s="105"/>
      <c r="X19" s="105"/>
    </row>
    <row r="20" spans="1:24" s="106" customFormat="1" ht="23.25">
      <c r="A20" s="101"/>
      <c r="B20" s="56"/>
      <c r="C20" s="56"/>
      <c r="D20" s="56"/>
      <c r="E20" s="56"/>
      <c r="F20" s="56"/>
      <c r="G20" s="56"/>
      <c r="H20" s="56"/>
      <c r="I20" s="108" t="s">
        <v>9</v>
      </c>
      <c r="J20" s="102"/>
      <c r="K20" s="55" t="s">
        <v>10</v>
      </c>
      <c r="L20" s="103" t="s">
        <v>103</v>
      </c>
      <c r="M20" s="56"/>
      <c r="N20" s="109"/>
      <c r="O20" s="104"/>
      <c r="P20" s="110"/>
      <c r="Q20" s="110"/>
      <c r="R20" s="56">
        <v>2.484</v>
      </c>
      <c r="S20" s="56"/>
      <c r="T20" s="63">
        <f t="shared" si="0"/>
        <v>2.484</v>
      </c>
      <c r="U20" s="107"/>
      <c r="V20" s="105"/>
      <c r="W20" s="105"/>
      <c r="X20" s="105"/>
    </row>
    <row r="21" spans="1:24" s="106" customFormat="1" ht="23.25">
      <c r="A21" s="101"/>
      <c r="B21" s="56"/>
      <c r="C21" s="56"/>
      <c r="D21" s="56"/>
      <c r="E21" s="56"/>
      <c r="F21" s="56"/>
      <c r="G21" s="56"/>
      <c r="H21" s="56"/>
      <c r="I21" s="108" t="s">
        <v>21</v>
      </c>
      <c r="J21" s="102"/>
      <c r="K21" s="55" t="s">
        <v>11</v>
      </c>
      <c r="L21" s="103" t="s">
        <v>104</v>
      </c>
      <c r="M21" s="56"/>
      <c r="N21" s="109"/>
      <c r="O21" s="104"/>
      <c r="P21" s="110"/>
      <c r="Q21" s="110"/>
      <c r="R21" s="56">
        <v>9460.4760000000006</v>
      </c>
      <c r="S21" s="56"/>
      <c r="T21" s="63">
        <f t="shared" si="0"/>
        <v>9460.4760000000006</v>
      </c>
      <c r="U21" s="107"/>
      <c r="V21" s="105"/>
      <c r="W21" s="105"/>
      <c r="X21" s="105"/>
    </row>
    <row r="22" spans="1:24" s="106" customFormat="1" ht="46.5">
      <c r="A22" s="101"/>
      <c r="B22" s="56"/>
      <c r="C22" s="56"/>
      <c r="D22" s="56"/>
      <c r="E22" s="56"/>
      <c r="F22" s="56"/>
      <c r="G22" s="56"/>
      <c r="H22" s="56"/>
      <c r="I22" s="56"/>
      <c r="J22" s="102"/>
      <c r="K22" s="55" t="s">
        <v>13</v>
      </c>
      <c r="L22" s="103" t="s">
        <v>106</v>
      </c>
      <c r="M22" s="56"/>
      <c r="N22" s="104"/>
      <c r="O22" s="104"/>
      <c r="P22" s="104"/>
      <c r="Q22" s="110">
        <v>533.87800000000004</v>
      </c>
      <c r="R22" s="56">
        <v>2866.1750000000002</v>
      </c>
      <c r="S22" s="110"/>
      <c r="T22" s="63">
        <f t="shared" si="0"/>
        <v>3400.0530000000003</v>
      </c>
      <c r="U22" s="107"/>
      <c r="V22" s="105"/>
      <c r="W22" s="105"/>
      <c r="X22" s="105"/>
    </row>
    <row r="23" spans="1:24" s="117" customFormat="1" ht="93">
      <c r="A23" s="111" t="s">
        <v>1</v>
      </c>
      <c r="B23" s="85" t="s">
        <v>107</v>
      </c>
      <c r="C23" s="85"/>
      <c r="D23" s="85"/>
      <c r="E23" s="85"/>
      <c r="F23" s="56"/>
      <c r="G23" s="56"/>
      <c r="H23" s="56"/>
      <c r="I23" s="112" t="s">
        <v>14</v>
      </c>
      <c r="J23" s="102">
        <v>381</v>
      </c>
      <c r="K23" s="113"/>
      <c r="L23" s="98" t="s">
        <v>100</v>
      </c>
      <c r="M23" s="114"/>
      <c r="N23" s="115"/>
      <c r="O23" s="116"/>
      <c r="P23" s="116">
        <f t="shared" ref="P23:R23" si="1">+P24+P29</f>
        <v>451.78699999999998</v>
      </c>
      <c r="Q23" s="116">
        <f t="shared" si="1"/>
        <v>545.18299999999999</v>
      </c>
      <c r="R23" s="116">
        <f t="shared" si="1"/>
        <v>538.03600000000006</v>
      </c>
      <c r="S23" s="116"/>
      <c r="T23" s="63">
        <f t="shared" si="0"/>
        <v>1535.0060000000001</v>
      </c>
      <c r="U23" s="107"/>
      <c r="V23" s="105"/>
    </row>
    <row r="24" spans="1:24" s="106" customFormat="1" ht="46.5">
      <c r="A24" s="101"/>
      <c r="B24" s="56"/>
      <c r="C24" s="56"/>
      <c r="D24" s="56"/>
      <c r="E24" s="56"/>
      <c r="F24" s="56"/>
      <c r="G24" s="56"/>
      <c r="H24" s="56"/>
      <c r="I24" s="56"/>
      <c r="J24" s="102"/>
      <c r="K24" s="55" t="s">
        <v>15</v>
      </c>
      <c r="L24" s="103" t="s">
        <v>106</v>
      </c>
      <c r="M24" s="56"/>
      <c r="N24" s="104"/>
      <c r="O24" s="104"/>
      <c r="P24" s="104">
        <f t="shared" ref="P24:R24" si="2">SUM(P25:P28)</f>
        <v>443.90699999999998</v>
      </c>
      <c r="Q24" s="104">
        <f t="shared" si="2"/>
        <v>545.18299999999999</v>
      </c>
      <c r="R24" s="104">
        <f t="shared" si="2"/>
        <v>534.12</v>
      </c>
      <c r="S24" s="104"/>
      <c r="T24" s="63">
        <f t="shared" si="0"/>
        <v>1523.2099999999998</v>
      </c>
      <c r="U24" s="107"/>
      <c r="V24" s="105"/>
      <c r="W24" s="105"/>
      <c r="X24" s="105"/>
    </row>
    <row r="25" spans="1:24" s="106" customFormat="1" ht="23.25">
      <c r="A25" s="101"/>
      <c r="B25" s="56"/>
      <c r="C25" s="56"/>
      <c r="D25" s="56"/>
      <c r="E25" s="56"/>
      <c r="F25" s="56"/>
      <c r="G25" s="56"/>
      <c r="H25" s="56"/>
      <c r="I25" s="108" t="s">
        <v>9</v>
      </c>
      <c r="J25" s="102"/>
      <c r="K25" s="118" t="s">
        <v>16</v>
      </c>
      <c r="L25" s="103" t="s">
        <v>103</v>
      </c>
      <c r="M25" s="56"/>
      <c r="N25" s="109"/>
      <c r="O25" s="104"/>
      <c r="P25" s="110">
        <v>96.724999999999994</v>
      </c>
      <c r="Q25" s="110"/>
      <c r="R25" s="56">
        <v>0.35599999999999998</v>
      </c>
      <c r="S25" s="56"/>
      <c r="T25" s="63">
        <f t="shared" si="0"/>
        <v>97.080999999999989</v>
      </c>
      <c r="U25" s="107"/>
      <c r="V25" s="105"/>
      <c r="W25" s="105"/>
      <c r="X25" s="105"/>
    </row>
    <row r="26" spans="1:24" s="106" customFormat="1" ht="23.25">
      <c r="A26" s="101"/>
      <c r="B26" s="56"/>
      <c r="C26" s="56"/>
      <c r="D26" s="56"/>
      <c r="E26" s="56"/>
      <c r="F26" s="56"/>
      <c r="G26" s="56"/>
      <c r="H26" s="56"/>
      <c r="I26" s="108" t="s">
        <v>21</v>
      </c>
      <c r="J26" s="102"/>
      <c r="K26" s="119" t="s">
        <v>13</v>
      </c>
      <c r="L26" s="103" t="s">
        <v>104</v>
      </c>
      <c r="M26" s="56"/>
      <c r="N26" s="109"/>
      <c r="O26" s="104"/>
      <c r="P26" s="110">
        <v>172.47200000000001</v>
      </c>
      <c r="Q26" s="110">
        <v>545.18299999999999</v>
      </c>
      <c r="R26" s="56">
        <v>533.76400000000001</v>
      </c>
      <c r="S26" s="56"/>
      <c r="T26" s="63">
        <f t="shared" si="0"/>
        <v>1251.4190000000001</v>
      </c>
      <c r="U26" s="107"/>
      <c r="V26" s="105"/>
      <c r="W26" s="105"/>
      <c r="X26" s="105"/>
    </row>
    <row r="27" spans="1:24" s="106" customFormat="1" ht="46.5">
      <c r="A27" s="101"/>
      <c r="B27" s="56"/>
      <c r="C27" s="56"/>
      <c r="D27" s="56"/>
      <c r="E27" s="56"/>
      <c r="F27" s="56"/>
      <c r="G27" s="56"/>
      <c r="H27" s="56"/>
      <c r="I27" s="108" t="s">
        <v>22</v>
      </c>
      <c r="J27" s="102"/>
      <c r="K27" s="60" t="s">
        <v>17</v>
      </c>
      <c r="L27" s="120" t="s">
        <v>105</v>
      </c>
      <c r="M27" s="56"/>
      <c r="N27" s="109"/>
      <c r="O27" s="104"/>
      <c r="P27" s="110">
        <v>5.0129999999999999</v>
      </c>
      <c r="Q27" s="110"/>
      <c r="R27" s="56"/>
      <c r="S27" s="56"/>
      <c r="T27" s="63">
        <f t="shared" si="0"/>
        <v>5.0129999999999999</v>
      </c>
      <c r="U27" s="107"/>
      <c r="V27" s="105"/>
      <c r="W27" s="105"/>
      <c r="X27" s="105"/>
    </row>
    <row r="28" spans="1:24" s="106" customFormat="1" ht="46.5">
      <c r="A28" s="101"/>
      <c r="B28" s="56"/>
      <c r="C28" s="56"/>
      <c r="D28" s="56"/>
      <c r="E28" s="56"/>
      <c r="F28" s="56"/>
      <c r="G28" s="56"/>
      <c r="H28" s="56"/>
      <c r="I28" s="108" t="s">
        <v>21</v>
      </c>
      <c r="J28" s="102"/>
      <c r="K28" s="55" t="s">
        <v>18</v>
      </c>
      <c r="L28" s="103" t="s">
        <v>108</v>
      </c>
      <c r="M28" s="56"/>
      <c r="N28" s="109"/>
      <c r="O28" s="104"/>
      <c r="P28" s="110">
        <v>169.697</v>
      </c>
      <c r="Q28" s="110"/>
      <c r="R28" s="56"/>
      <c r="S28" s="56"/>
      <c r="T28" s="63">
        <f t="shared" si="0"/>
        <v>169.697</v>
      </c>
      <c r="U28" s="107"/>
      <c r="V28" s="105"/>
      <c r="W28" s="105"/>
      <c r="X28" s="105"/>
    </row>
    <row r="29" spans="1:24" s="106" customFormat="1" ht="46.5">
      <c r="A29" s="101"/>
      <c r="B29" s="56"/>
      <c r="C29" s="56"/>
      <c r="D29" s="56"/>
      <c r="E29" s="56"/>
      <c r="F29" s="56"/>
      <c r="G29" s="56"/>
      <c r="H29" s="56"/>
      <c r="I29" s="56"/>
      <c r="J29" s="102"/>
      <c r="K29" s="55" t="s">
        <v>19</v>
      </c>
      <c r="L29" s="103" t="s">
        <v>109</v>
      </c>
      <c r="M29" s="56"/>
      <c r="N29" s="104"/>
      <c r="O29" s="104"/>
      <c r="P29" s="110">
        <v>7.88</v>
      </c>
      <c r="Q29" s="110"/>
      <c r="R29" s="56">
        <v>3.9159999999999999</v>
      </c>
      <c r="S29" s="56"/>
      <c r="T29" s="63">
        <f t="shared" si="0"/>
        <v>11.795999999999999</v>
      </c>
      <c r="U29" s="107"/>
      <c r="V29" s="105"/>
      <c r="W29" s="105"/>
      <c r="X29" s="105"/>
    </row>
    <row r="30" spans="1:24" s="117" customFormat="1" ht="93">
      <c r="A30" s="111" t="s">
        <v>2</v>
      </c>
      <c r="B30" s="85" t="s">
        <v>110</v>
      </c>
      <c r="C30" s="85"/>
      <c r="D30" s="85"/>
      <c r="E30" s="85"/>
      <c r="F30" s="56"/>
      <c r="G30" s="56"/>
      <c r="H30" s="56"/>
      <c r="I30" s="112" t="s">
        <v>14</v>
      </c>
      <c r="J30" s="102">
        <v>381</v>
      </c>
      <c r="K30" s="113"/>
      <c r="L30" s="98" t="s">
        <v>100</v>
      </c>
      <c r="M30" s="114"/>
      <c r="N30" s="115"/>
      <c r="O30" s="116"/>
      <c r="P30" s="116">
        <f t="shared" ref="P30:R30" si="3">+P31+P36</f>
        <v>431.55099999999999</v>
      </c>
      <c r="Q30" s="116">
        <f t="shared" si="3"/>
        <v>457.34379999999999</v>
      </c>
      <c r="R30" s="116">
        <f t="shared" si="3"/>
        <v>414.41899999999998</v>
      </c>
      <c r="S30" s="116"/>
      <c r="T30" s="63">
        <f t="shared" si="0"/>
        <v>1303.3137999999999</v>
      </c>
      <c r="U30" s="107"/>
      <c r="V30" s="105"/>
    </row>
    <row r="31" spans="1:24" s="106" customFormat="1" ht="46.5">
      <c r="A31" s="101"/>
      <c r="B31" s="56"/>
      <c r="C31" s="56"/>
      <c r="D31" s="56"/>
      <c r="E31" s="56"/>
      <c r="F31" s="56"/>
      <c r="G31" s="56"/>
      <c r="H31" s="56"/>
      <c r="I31" s="56"/>
      <c r="J31" s="102"/>
      <c r="K31" s="55" t="s">
        <v>15</v>
      </c>
      <c r="L31" s="103" t="s">
        <v>106</v>
      </c>
      <c r="M31" s="56"/>
      <c r="N31" s="104"/>
      <c r="O31" s="104"/>
      <c r="P31" s="104">
        <f t="shared" ref="P31:R31" si="4">SUM(P32:P35)</f>
        <v>431.55099999999999</v>
      </c>
      <c r="Q31" s="104">
        <f t="shared" si="4"/>
        <v>428.84780000000001</v>
      </c>
      <c r="R31" s="104">
        <f t="shared" si="4"/>
        <v>414.279</v>
      </c>
      <c r="S31" s="104"/>
      <c r="T31" s="63">
        <f t="shared" si="0"/>
        <v>1274.6777999999999</v>
      </c>
      <c r="U31" s="107"/>
      <c r="V31" s="105"/>
      <c r="W31" s="105"/>
      <c r="X31" s="105"/>
    </row>
    <row r="32" spans="1:24" s="106" customFormat="1" ht="23.25">
      <c r="A32" s="101"/>
      <c r="B32" s="56"/>
      <c r="C32" s="56"/>
      <c r="D32" s="56"/>
      <c r="E32" s="56"/>
      <c r="F32" s="56"/>
      <c r="G32" s="56"/>
      <c r="H32" s="56"/>
      <c r="I32" s="108" t="s">
        <v>9</v>
      </c>
      <c r="J32" s="102"/>
      <c r="K32" s="118" t="s">
        <v>16</v>
      </c>
      <c r="L32" s="103" t="s">
        <v>103</v>
      </c>
      <c r="M32" s="56"/>
      <c r="N32" s="109"/>
      <c r="O32" s="104"/>
      <c r="P32" s="110">
        <v>87.986000000000004</v>
      </c>
      <c r="Q32" s="110"/>
      <c r="R32" s="56">
        <v>0.20300000000000001</v>
      </c>
      <c r="S32" s="56"/>
      <c r="T32" s="63">
        <f t="shared" si="0"/>
        <v>88.189000000000007</v>
      </c>
      <c r="U32" s="107"/>
      <c r="V32" s="105"/>
      <c r="W32" s="105"/>
      <c r="X32" s="105"/>
    </row>
    <row r="33" spans="1:24" s="106" customFormat="1" ht="23.25">
      <c r="A33" s="101"/>
      <c r="B33" s="56"/>
      <c r="C33" s="56"/>
      <c r="D33" s="56"/>
      <c r="E33" s="56"/>
      <c r="F33" s="56"/>
      <c r="G33" s="56"/>
      <c r="H33" s="56"/>
      <c r="I33" s="108" t="s">
        <v>21</v>
      </c>
      <c r="J33" s="102"/>
      <c r="K33" s="119" t="s">
        <v>13</v>
      </c>
      <c r="L33" s="103" t="s">
        <v>104</v>
      </c>
      <c r="M33" s="56"/>
      <c r="N33" s="109"/>
      <c r="O33" s="104"/>
      <c r="P33" s="110">
        <v>208.56700000000001</v>
      </c>
      <c r="Q33" s="110">
        <v>428.84780000000001</v>
      </c>
      <c r="R33" s="56">
        <v>414.07600000000002</v>
      </c>
      <c r="S33" s="56"/>
      <c r="T33" s="63">
        <f t="shared" si="0"/>
        <v>1051.4908</v>
      </c>
      <c r="U33" s="107"/>
      <c r="V33" s="105"/>
      <c r="W33" s="105"/>
      <c r="X33" s="105"/>
    </row>
    <row r="34" spans="1:24" s="106" customFormat="1" ht="46.5">
      <c r="A34" s="101"/>
      <c r="B34" s="56"/>
      <c r="C34" s="56"/>
      <c r="D34" s="56"/>
      <c r="E34" s="56"/>
      <c r="F34" s="56"/>
      <c r="G34" s="56"/>
      <c r="H34" s="56"/>
      <c r="I34" s="108" t="s">
        <v>22</v>
      </c>
      <c r="J34" s="102"/>
      <c r="K34" s="60" t="s">
        <v>17</v>
      </c>
      <c r="L34" s="120" t="s">
        <v>105</v>
      </c>
      <c r="M34" s="56"/>
      <c r="N34" s="109"/>
      <c r="O34" s="104"/>
      <c r="P34" s="110">
        <v>3.645</v>
      </c>
      <c r="Q34" s="110"/>
      <c r="R34" s="56"/>
      <c r="S34" s="56"/>
      <c r="T34" s="63">
        <f t="shared" si="0"/>
        <v>3.645</v>
      </c>
      <c r="U34" s="107"/>
      <c r="V34" s="105"/>
      <c r="W34" s="105"/>
      <c r="X34" s="105"/>
    </row>
    <row r="35" spans="1:24" s="106" customFormat="1" ht="46.5">
      <c r="A35" s="101"/>
      <c r="B35" s="56"/>
      <c r="C35" s="56"/>
      <c r="D35" s="56"/>
      <c r="E35" s="56"/>
      <c r="F35" s="56"/>
      <c r="G35" s="56"/>
      <c r="H35" s="56"/>
      <c r="I35" s="108" t="s">
        <v>21</v>
      </c>
      <c r="J35" s="102"/>
      <c r="K35" s="55" t="s">
        <v>18</v>
      </c>
      <c r="L35" s="103" t="s">
        <v>108</v>
      </c>
      <c r="M35" s="56"/>
      <c r="N35" s="109"/>
      <c r="O35" s="104"/>
      <c r="P35" s="110">
        <v>131.35300000000001</v>
      </c>
      <c r="Q35" s="110"/>
      <c r="R35" s="56"/>
      <c r="S35" s="56"/>
      <c r="T35" s="63">
        <f t="shared" si="0"/>
        <v>131.35300000000001</v>
      </c>
      <c r="U35" s="107"/>
      <c r="V35" s="105"/>
      <c r="W35" s="105"/>
      <c r="X35" s="105"/>
    </row>
    <row r="36" spans="1:24" s="106" customFormat="1" ht="46.5">
      <c r="A36" s="101"/>
      <c r="B36" s="56"/>
      <c r="C36" s="56"/>
      <c r="D36" s="56"/>
      <c r="E36" s="56"/>
      <c r="F36" s="56"/>
      <c r="G36" s="56"/>
      <c r="H36" s="56"/>
      <c r="I36" s="56"/>
      <c r="J36" s="102"/>
      <c r="K36" s="55" t="s">
        <v>19</v>
      </c>
      <c r="L36" s="103" t="s">
        <v>109</v>
      </c>
      <c r="M36" s="56"/>
      <c r="N36" s="104"/>
      <c r="O36" s="104"/>
      <c r="P36" s="110"/>
      <c r="Q36" s="110">
        <v>28.495999999999999</v>
      </c>
      <c r="R36" s="56">
        <v>0.14000000000000001</v>
      </c>
      <c r="S36" s="56"/>
      <c r="T36" s="63">
        <f t="shared" si="0"/>
        <v>28.635999999999999</v>
      </c>
      <c r="U36" s="107"/>
      <c r="V36" s="105"/>
      <c r="W36" s="105"/>
      <c r="X36" s="105"/>
    </row>
    <row r="37" spans="1:24" s="117" customFormat="1" ht="93">
      <c r="A37" s="111" t="s">
        <v>20</v>
      </c>
      <c r="B37" s="85" t="s">
        <v>111</v>
      </c>
      <c r="C37" s="85"/>
      <c r="D37" s="85"/>
      <c r="E37" s="85"/>
      <c r="F37" s="56"/>
      <c r="G37" s="56"/>
      <c r="H37" s="56"/>
      <c r="I37" s="112" t="s">
        <v>14</v>
      </c>
      <c r="J37" s="102">
        <v>381</v>
      </c>
      <c r="K37" s="113"/>
      <c r="L37" s="98" t="s">
        <v>100</v>
      </c>
      <c r="M37" s="114"/>
      <c r="N37" s="115"/>
      <c r="O37" s="116"/>
      <c r="P37" s="116">
        <f>+P38+P43</f>
        <v>836.53800000000001</v>
      </c>
      <c r="Q37" s="116">
        <f t="shared" ref="Q37:R37" si="5">+Q38+Q43</f>
        <v>289.80500000000001</v>
      </c>
      <c r="R37" s="116">
        <f t="shared" si="5"/>
        <v>416.75200000000001</v>
      </c>
      <c r="S37" s="116"/>
      <c r="T37" s="63">
        <f t="shared" si="0"/>
        <v>1543.095</v>
      </c>
      <c r="U37" s="107"/>
      <c r="V37" s="105"/>
    </row>
    <row r="38" spans="1:24" s="106" customFormat="1" ht="46.5">
      <c r="A38" s="101"/>
      <c r="B38" s="56"/>
      <c r="C38" s="56"/>
      <c r="D38" s="56"/>
      <c r="E38" s="56"/>
      <c r="F38" s="56"/>
      <c r="G38" s="56"/>
      <c r="H38" s="56"/>
      <c r="I38" s="56"/>
      <c r="J38" s="102"/>
      <c r="K38" s="55" t="s">
        <v>15</v>
      </c>
      <c r="L38" s="103" t="s">
        <v>106</v>
      </c>
      <c r="M38" s="56"/>
      <c r="N38" s="104"/>
      <c r="O38" s="104"/>
      <c r="P38" s="104">
        <v>774.28</v>
      </c>
      <c r="Q38" s="104">
        <v>250.46100000000001</v>
      </c>
      <c r="R38" s="104">
        <v>350.24900000000002</v>
      </c>
      <c r="S38" s="104"/>
      <c r="T38" s="63">
        <f t="shared" si="0"/>
        <v>1374.99</v>
      </c>
      <c r="U38" s="107"/>
      <c r="V38" s="105"/>
      <c r="W38" s="105"/>
      <c r="X38" s="105"/>
    </row>
    <row r="39" spans="1:24" s="106" customFormat="1" ht="23.25">
      <c r="A39" s="101"/>
      <c r="B39" s="56"/>
      <c r="C39" s="56"/>
      <c r="D39" s="56"/>
      <c r="E39" s="56"/>
      <c r="F39" s="56"/>
      <c r="G39" s="56"/>
      <c r="H39" s="56"/>
      <c r="I39" s="108" t="s">
        <v>9</v>
      </c>
      <c r="J39" s="102"/>
      <c r="K39" s="118" t="s">
        <v>16</v>
      </c>
      <c r="L39" s="103" t="s">
        <v>103</v>
      </c>
      <c r="M39" s="56"/>
      <c r="N39" s="109"/>
      <c r="O39" s="104"/>
      <c r="P39" s="110">
        <v>200.161</v>
      </c>
      <c r="Q39" s="110"/>
      <c r="R39" s="56">
        <v>0.57799999999999996</v>
      </c>
      <c r="S39" s="56"/>
      <c r="T39" s="63">
        <f t="shared" si="0"/>
        <v>200.739</v>
      </c>
      <c r="U39" s="107"/>
      <c r="V39" s="105"/>
      <c r="W39" s="105"/>
      <c r="X39" s="105"/>
    </row>
    <row r="40" spans="1:24" s="106" customFormat="1" ht="23.25">
      <c r="A40" s="101"/>
      <c r="B40" s="56"/>
      <c r="C40" s="56"/>
      <c r="D40" s="56"/>
      <c r="E40" s="56"/>
      <c r="F40" s="56"/>
      <c r="G40" s="56"/>
      <c r="H40" s="56"/>
      <c r="I40" s="108" t="s">
        <v>21</v>
      </c>
      <c r="J40" s="102"/>
      <c r="K40" s="119" t="s">
        <v>13</v>
      </c>
      <c r="L40" s="103" t="s">
        <v>104</v>
      </c>
      <c r="M40" s="56"/>
      <c r="N40" s="109"/>
      <c r="O40" s="104"/>
      <c r="P40" s="110">
        <v>222.72800000000001</v>
      </c>
      <c r="Q40" s="110">
        <v>250.46100000000001</v>
      </c>
      <c r="R40" s="56">
        <v>349.67099999999999</v>
      </c>
      <c r="S40" s="56"/>
      <c r="T40" s="63">
        <f t="shared" si="0"/>
        <v>822.86000000000013</v>
      </c>
      <c r="U40" s="107"/>
      <c r="V40" s="105"/>
      <c r="W40" s="105"/>
      <c r="X40" s="105"/>
    </row>
    <row r="41" spans="1:24" s="106" customFormat="1" ht="46.5">
      <c r="A41" s="101"/>
      <c r="B41" s="56"/>
      <c r="C41" s="56"/>
      <c r="D41" s="56"/>
      <c r="E41" s="56"/>
      <c r="F41" s="56"/>
      <c r="G41" s="56"/>
      <c r="H41" s="56"/>
      <c r="I41" s="108" t="s">
        <v>22</v>
      </c>
      <c r="J41" s="102"/>
      <c r="K41" s="60" t="s">
        <v>17</v>
      </c>
      <c r="L41" s="120" t="s">
        <v>105</v>
      </c>
      <c r="M41" s="56"/>
      <c r="N41" s="109"/>
      <c r="O41" s="104"/>
      <c r="P41" s="110">
        <v>9.8059999999999992</v>
      </c>
      <c r="Q41" s="110"/>
      <c r="R41" s="56"/>
      <c r="S41" s="56"/>
      <c r="T41" s="63">
        <f t="shared" si="0"/>
        <v>9.8059999999999992</v>
      </c>
      <c r="U41" s="107"/>
      <c r="V41" s="105"/>
      <c r="W41" s="105"/>
      <c r="X41" s="105"/>
    </row>
    <row r="42" spans="1:24" s="106" customFormat="1" ht="46.5">
      <c r="A42" s="101"/>
      <c r="B42" s="56"/>
      <c r="C42" s="56"/>
      <c r="D42" s="56"/>
      <c r="E42" s="56"/>
      <c r="F42" s="56"/>
      <c r="G42" s="56"/>
      <c r="H42" s="56"/>
      <c r="I42" s="108" t="s">
        <v>21</v>
      </c>
      <c r="J42" s="102"/>
      <c r="K42" s="55" t="s">
        <v>18</v>
      </c>
      <c r="L42" s="103" t="s">
        <v>108</v>
      </c>
      <c r="M42" s="56"/>
      <c r="N42" s="109"/>
      <c r="O42" s="104"/>
      <c r="P42" s="110">
        <v>341.58499999999998</v>
      </c>
      <c r="Q42" s="110"/>
      <c r="R42" s="56"/>
      <c r="S42" s="56"/>
      <c r="T42" s="63">
        <f t="shared" si="0"/>
        <v>341.58499999999998</v>
      </c>
      <c r="U42" s="107"/>
      <c r="V42" s="105"/>
      <c r="W42" s="105"/>
      <c r="X42" s="105"/>
    </row>
    <row r="43" spans="1:24" s="106" customFormat="1" ht="46.5">
      <c r="A43" s="101"/>
      <c r="B43" s="56"/>
      <c r="C43" s="56"/>
      <c r="D43" s="56"/>
      <c r="E43" s="56"/>
      <c r="F43" s="56"/>
      <c r="G43" s="56"/>
      <c r="H43" s="56"/>
      <c r="I43" s="56"/>
      <c r="J43" s="102"/>
      <c r="K43" s="55" t="s">
        <v>19</v>
      </c>
      <c r="L43" s="103" t="s">
        <v>109</v>
      </c>
      <c r="M43" s="56"/>
      <c r="N43" s="104"/>
      <c r="O43" s="104"/>
      <c r="P43" s="110">
        <v>62.258000000000003</v>
      </c>
      <c r="Q43" s="110">
        <v>39.344000000000001</v>
      </c>
      <c r="R43" s="56">
        <v>66.503</v>
      </c>
      <c r="S43" s="56"/>
      <c r="T43" s="63">
        <f t="shared" si="0"/>
        <v>168.10500000000002</v>
      </c>
      <c r="U43" s="107"/>
      <c r="V43" s="105"/>
      <c r="W43" s="105"/>
      <c r="X43" s="105"/>
    </row>
    <row r="44" spans="1:24" s="117" customFormat="1" ht="69.75">
      <c r="A44" s="111" t="s">
        <v>23</v>
      </c>
      <c r="B44" s="85" t="s">
        <v>112</v>
      </c>
      <c r="C44" s="85"/>
      <c r="D44" s="85"/>
      <c r="E44" s="85"/>
      <c r="F44" s="56"/>
      <c r="G44" s="56"/>
      <c r="H44" s="56"/>
      <c r="I44" s="112" t="s">
        <v>14</v>
      </c>
      <c r="J44" s="102">
        <v>381</v>
      </c>
      <c r="K44" s="113"/>
      <c r="L44" s="98" t="s">
        <v>100</v>
      </c>
      <c r="M44" s="114"/>
      <c r="N44" s="115"/>
      <c r="O44" s="116"/>
      <c r="P44" s="116">
        <f t="shared" ref="P44:R44" si="6">+P45+P50</f>
        <v>245.11500000000001</v>
      </c>
      <c r="Q44" s="116">
        <f t="shared" si="6"/>
        <v>274.30160000000001</v>
      </c>
      <c r="R44" s="116">
        <f t="shared" si="6"/>
        <v>299.11799999999999</v>
      </c>
      <c r="S44" s="116"/>
      <c r="T44" s="63">
        <f t="shared" si="0"/>
        <v>818.53459999999995</v>
      </c>
      <c r="U44" s="107"/>
      <c r="V44" s="105"/>
    </row>
    <row r="45" spans="1:24" s="106" customFormat="1" ht="46.5">
      <c r="A45" s="101"/>
      <c r="B45" s="56"/>
      <c r="C45" s="56"/>
      <c r="D45" s="56"/>
      <c r="E45" s="56"/>
      <c r="F45" s="56"/>
      <c r="G45" s="56"/>
      <c r="H45" s="56"/>
      <c r="I45" s="56"/>
      <c r="J45" s="102"/>
      <c r="K45" s="55" t="s">
        <v>15</v>
      </c>
      <c r="L45" s="103" t="s">
        <v>106</v>
      </c>
      <c r="M45" s="56"/>
      <c r="N45" s="104"/>
      <c r="O45" s="104"/>
      <c r="P45" s="104">
        <f t="shared" ref="P45:R45" si="7">SUM(P46:P49)</f>
        <v>245.11500000000001</v>
      </c>
      <c r="Q45" s="104">
        <f t="shared" si="7"/>
        <v>274.30160000000001</v>
      </c>
      <c r="R45" s="104">
        <f t="shared" si="7"/>
        <v>295.892</v>
      </c>
      <c r="S45" s="104"/>
      <c r="T45" s="63">
        <f t="shared" si="0"/>
        <v>815.30860000000007</v>
      </c>
      <c r="U45" s="107"/>
      <c r="V45" s="105"/>
      <c r="W45" s="105"/>
      <c r="X45" s="105"/>
    </row>
    <row r="46" spans="1:24" s="106" customFormat="1" ht="23.25">
      <c r="A46" s="101"/>
      <c r="B46" s="56"/>
      <c r="C46" s="56"/>
      <c r="D46" s="56"/>
      <c r="E46" s="56"/>
      <c r="F46" s="56"/>
      <c r="G46" s="56"/>
      <c r="H46" s="56"/>
      <c r="I46" s="108" t="s">
        <v>9</v>
      </c>
      <c r="J46" s="102"/>
      <c r="K46" s="118" t="s">
        <v>16</v>
      </c>
      <c r="L46" s="103" t="s">
        <v>103</v>
      </c>
      <c r="M46" s="56"/>
      <c r="N46" s="109"/>
      <c r="O46" s="104"/>
      <c r="P46" s="110">
        <v>53.725999999999999</v>
      </c>
      <c r="Q46" s="110"/>
      <c r="R46" s="56"/>
      <c r="S46" s="56"/>
      <c r="T46" s="63">
        <f t="shared" si="0"/>
        <v>53.725999999999999</v>
      </c>
      <c r="U46" s="107"/>
      <c r="V46" s="105"/>
      <c r="W46" s="105"/>
      <c r="X46" s="105"/>
    </row>
    <row r="47" spans="1:24" s="106" customFormat="1" ht="23.25">
      <c r="A47" s="101"/>
      <c r="B47" s="56"/>
      <c r="C47" s="56"/>
      <c r="D47" s="56"/>
      <c r="E47" s="56"/>
      <c r="F47" s="56"/>
      <c r="G47" s="56"/>
      <c r="H47" s="56"/>
      <c r="I47" s="108" t="s">
        <v>21</v>
      </c>
      <c r="J47" s="102"/>
      <c r="K47" s="119" t="s">
        <v>13</v>
      </c>
      <c r="L47" s="103" t="s">
        <v>104</v>
      </c>
      <c r="M47" s="56"/>
      <c r="N47" s="109"/>
      <c r="O47" s="104"/>
      <c r="P47" s="110">
        <v>127.239</v>
      </c>
      <c r="Q47" s="110">
        <v>274.30160000000001</v>
      </c>
      <c r="R47" s="56">
        <v>295.892</v>
      </c>
      <c r="S47" s="56"/>
      <c r="T47" s="63">
        <f t="shared" si="0"/>
        <v>697.43260000000009</v>
      </c>
      <c r="U47" s="107"/>
      <c r="V47" s="105"/>
      <c r="W47" s="105"/>
      <c r="X47" s="105"/>
    </row>
    <row r="48" spans="1:24" s="106" customFormat="1" ht="46.5">
      <c r="A48" s="101"/>
      <c r="B48" s="56"/>
      <c r="C48" s="56"/>
      <c r="D48" s="56"/>
      <c r="E48" s="56"/>
      <c r="F48" s="56"/>
      <c r="G48" s="56"/>
      <c r="H48" s="56"/>
      <c r="I48" s="108" t="s">
        <v>22</v>
      </c>
      <c r="J48" s="102"/>
      <c r="K48" s="60" t="s">
        <v>17</v>
      </c>
      <c r="L48" s="120" t="s">
        <v>105</v>
      </c>
      <c r="M48" s="56"/>
      <c r="N48" s="109"/>
      <c r="O48" s="104"/>
      <c r="P48" s="110">
        <v>1.4810000000000001</v>
      </c>
      <c r="Q48" s="110"/>
      <c r="R48" s="56"/>
      <c r="S48" s="56"/>
      <c r="T48" s="63">
        <f t="shared" si="0"/>
        <v>1.4810000000000001</v>
      </c>
      <c r="U48" s="107"/>
      <c r="V48" s="105"/>
      <c r="W48" s="105"/>
      <c r="X48" s="105"/>
    </row>
    <row r="49" spans="1:24" s="106" customFormat="1" ht="46.5">
      <c r="A49" s="101"/>
      <c r="B49" s="56"/>
      <c r="C49" s="56"/>
      <c r="D49" s="56"/>
      <c r="E49" s="56"/>
      <c r="F49" s="56"/>
      <c r="G49" s="56"/>
      <c r="H49" s="56"/>
      <c r="I49" s="108" t="s">
        <v>21</v>
      </c>
      <c r="J49" s="102"/>
      <c r="K49" s="55" t="s">
        <v>18</v>
      </c>
      <c r="L49" s="103" t="s">
        <v>108</v>
      </c>
      <c r="M49" s="56"/>
      <c r="N49" s="109"/>
      <c r="O49" s="104"/>
      <c r="P49" s="110">
        <v>62.668999999999997</v>
      </c>
      <c r="Q49" s="110"/>
      <c r="R49" s="56"/>
      <c r="S49" s="56"/>
      <c r="T49" s="63">
        <f t="shared" si="0"/>
        <v>62.668999999999997</v>
      </c>
      <c r="U49" s="107"/>
      <c r="V49" s="105"/>
      <c r="W49" s="105"/>
      <c r="X49" s="105"/>
    </row>
    <row r="50" spans="1:24" s="106" customFormat="1" ht="46.5">
      <c r="A50" s="101"/>
      <c r="B50" s="56"/>
      <c r="C50" s="56"/>
      <c r="D50" s="56"/>
      <c r="E50" s="56"/>
      <c r="F50" s="56"/>
      <c r="G50" s="56"/>
      <c r="H50" s="56"/>
      <c r="I50" s="56"/>
      <c r="J50" s="102"/>
      <c r="K50" s="55" t="s">
        <v>19</v>
      </c>
      <c r="L50" s="103" t="s">
        <v>109</v>
      </c>
      <c r="M50" s="56"/>
      <c r="N50" s="104"/>
      <c r="O50" s="104"/>
      <c r="P50" s="110"/>
      <c r="Q50" s="110"/>
      <c r="R50" s="56">
        <v>3.226</v>
      </c>
      <c r="S50" s="56"/>
      <c r="T50" s="63">
        <f t="shared" si="0"/>
        <v>3.226</v>
      </c>
      <c r="U50" s="107"/>
      <c r="V50" s="105"/>
      <c r="W50" s="105"/>
      <c r="X50" s="105"/>
    </row>
    <row r="51" spans="1:24" s="117" customFormat="1" ht="93">
      <c r="A51" s="111" t="s">
        <v>24</v>
      </c>
      <c r="B51" s="85" t="s">
        <v>113</v>
      </c>
      <c r="C51" s="85"/>
      <c r="D51" s="85"/>
      <c r="E51" s="85"/>
      <c r="F51" s="56"/>
      <c r="G51" s="56"/>
      <c r="H51" s="56"/>
      <c r="I51" s="112" t="s">
        <v>14</v>
      </c>
      <c r="J51" s="102">
        <v>381</v>
      </c>
      <c r="K51" s="113"/>
      <c r="L51" s="98" t="s">
        <v>100</v>
      </c>
      <c r="M51" s="114"/>
      <c r="N51" s="115"/>
      <c r="O51" s="116"/>
      <c r="P51" s="116">
        <f t="shared" ref="P51:R51" si="8">+P52+P57</f>
        <v>493.29730000000006</v>
      </c>
      <c r="Q51" s="116">
        <f t="shared" si="8"/>
        <v>547.09</v>
      </c>
      <c r="R51" s="116">
        <f t="shared" si="8"/>
        <v>552.35399999999993</v>
      </c>
      <c r="S51" s="116"/>
      <c r="T51" s="63">
        <f t="shared" si="0"/>
        <v>1592.7413000000001</v>
      </c>
      <c r="U51" s="107"/>
      <c r="V51" s="105"/>
    </row>
    <row r="52" spans="1:24" s="106" customFormat="1" ht="46.5">
      <c r="A52" s="101"/>
      <c r="B52" s="56"/>
      <c r="C52" s="56"/>
      <c r="D52" s="56"/>
      <c r="E52" s="56"/>
      <c r="F52" s="56"/>
      <c r="G52" s="56"/>
      <c r="H52" s="56"/>
      <c r="I52" s="56"/>
      <c r="J52" s="102"/>
      <c r="K52" s="55" t="s">
        <v>15</v>
      </c>
      <c r="L52" s="103" t="s">
        <v>106</v>
      </c>
      <c r="M52" s="56"/>
      <c r="N52" s="104"/>
      <c r="O52" s="104"/>
      <c r="P52" s="104">
        <f t="shared" ref="P52:R52" si="9">SUM(P53:P56)</f>
        <v>490.50430000000006</v>
      </c>
      <c r="Q52" s="104">
        <f t="shared" si="9"/>
        <v>547.09</v>
      </c>
      <c r="R52" s="104">
        <f t="shared" si="9"/>
        <v>548.64499999999998</v>
      </c>
      <c r="S52" s="104"/>
      <c r="T52" s="63">
        <f t="shared" si="0"/>
        <v>1586.2393000000002</v>
      </c>
      <c r="U52" s="107"/>
      <c r="V52" s="105"/>
      <c r="W52" s="105"/>
      <c r="X52" s="105"/>
    </row>
    <row r="53" spans="1:24" s="106" customFormat="1" ht="23.25">
      <c r="A53" s="101"/>
      <c r="B53" s="56"/>
      <c r="C53" s="56"/>
      <c r="D53" s="56"/>
      <c r="E53" s="56"/>
      <c r="F53" s="56"/>
      <c r="G53" s="56"/>
      <c r="H53" s="56"/>
      <c r="I53" s="108" t="s">
        <v>9</v>
      </c>
      <c r="J53" s="102"/>
      <c r="K53" s="118" t="s">
        <v>16</v>
      </c>
      <c r="L53" s="103" t="s">
        <v>103</v>
      </c>
      <c r="M53" s="56"/>
      <c r="N53" s="109"/>
      <c r="O53" s="104"/>
      <c r="P53" s="110">
        <v>62.046999999999997</v>
      </c>
      <c r="Q53" s="110"/>
      <c r="R53" s="56">
        <v>0.01</v>
      </c>
      <c r="S53" s="56"/>
      <c r="T53" s="63">
        <f t="shared" si="0"/>
        <v>62.056999999999995</v>
      </c>
      <c r="U53" s="107"/>
      <c r="V53" s="105"/>
      <c r="W53" s="105"/>
      <c r="X53" s="105"/>
    </row>
    <row r="54" spans="1:24" s="106" customFormat="1" ht="23.25">
      <c r="A54" s="101"/>
      <c r="B54" s="56"/>
      <c r="C54" s="56"/>
      <c r="D54" s="56"/>
      <c r="E54" s="56"/>
      <c r="F54" s="56"/>
      <c r="G54" s="56"/>
      <c r="H54" s="56"/>
      <c r="I54" s="108" t="s">
        <v>21</v>
      </c>
      <c r="J54" s="102"/>
      <c r="K54" s="119" t="s">
        <v>13</v>
      </c>
      <c r="L54" s="103" t="s">
        <v>104</v>
      </c>
      <c r="M54" s="56"/>
      <c r="N54" s="109"/>
      <c r="O54" s="104"/>
      <c r="P54" s="110">
        <v>314.80560000000003</v>
      </c>
      <c r="Q54" s="110">
        <v>547.09</v>
      </c>
      <c r="R54" s="56">
        <v>548.63499999999999</v>
      </c>
      <c r="S54" s="56"/>
      <c r="T54" s="63">
        <f t="shared" si="0"/>
        <v>1410.5306</v>
      </c>
      <c r="U54" s="107"/>
      <c r="V54" s="105"/>
      <c r="W54" s="105"/>
      <c r="X54" s="105"/>
    </row>
    <row r="55" spans="1:24" s="106" customFormat="1" ht="46.5">
      <c r="A55" s="101"/>
      <c r="B55" s="56"/>
      <c r="C55" s="56"/>
      <c r="D55" s="56"/>
      <c r="E55" s="56"/>
      <c r="F55" s="56"/>
      <c r="G55" s="56"/>
      <c r="H55" s="56"/>
      <c r="I55" s="108" t="s">
        <v>22</v>
      </c>
      <c r="J55" s="102"/>
      <c r="K55" s="60" t="s">
        <v>17</v>
      </c>
      <c r="L55" s="120" t="s">
        <v>105</v>
      </c>
      <c r="M55" s="56"/>
      <c r="N55" s="109"/>
      <c r="O55" s="104"/>
      <c r="P55" s="110">
        <v>2.9260000000000002</v>
      </c>
      <c r="Q55" s="110"/>
      <c r="R55" s="56"/>
      <c r="S55" s="56"/>
      <c r="T55" s="63">
        <f t="shared" si="0"/>
        <v>2.9260000000000002</v>
      </c>
      <c r="U55" s="107"/>
      <c r="V55" s="105"/>
      <c r="W55" s="105"/>
      <c r="X55" s="105"/>
    </row>
    <row r="56" spans="1:24" s="106" customFormat="1" ht="46.5">
      <c r="A56" s="101"/>
      <c r="B56" s="56"/>
      <c r="C56" s="56"/>
      <c r="D56" s="56"/>
      <c r="E56" s="56"/>
      <c r="F56" s="56"/>
      <c r="G56" s="56"/>
      <c r="H56" s="56"/>
      <c r="I56" s="108" t="s">
        <v>21</v>
      </c>
      <c r="J56" s="102"/>
      <c r="K56" s="55" t="s">
        <v>18</v>
      </c>
      <c r="L56" s="103" t="s">
        <v>108</v>
      </c>
      <c r="M56" s="56"/>
      <c r="N56" s="109"/>
      <c r="O56" s="104"/>
      <c r="P56" s="110">
        <v>110.7257</v>
      </c>
      <c r="Q56" s="110"/>
      <c r="R56" s="56"/>
      <c r="S56" s="56"/>
      <c r="T56" s="63">
        <f t="shared" si="0"/>
        <v>110.7257</v>
      </c>
      <c r="U56" s="107"/>
      <c r="V56" s="105"/>
      <c r="W56" s="105"/>
      <c r="X56" s="105"/>
    </row>
    <row r="57" spans="1:24" s="106" customFormat="1" ht="46.5">
      <c r="A57" s="101"/>
      <c r="B57" s="56"/>
      <c r="C57" s="56"/>
      <c r="D57" s="56"/>
      <c r="E57" s="56"/>
      <c r="F57" s="56"/>
      <c r="G57" s="56"/>
      <c r="H57" s="56"/>
      <c r="I57" s="56"/>
      <c r="J57" s="102"/>
      <c r="K57" s="55" t="s">
        <v>19</v>
      </c>
      <c r="L57" s="103" t="s">
        <v>109</v>
      </c>
      <c r="M57" s="56"/>
      <c r="N57" s="104"/>
      <c r="O57" s="104"/>
      <c r="P57" s="110">
        <v>2.7930000000000001</v>
      </c>
      <c r="Q57" s="110"/>
      <c r="R57" s="56">
        <v>3.7090000000000001</v>
      </c>
      <c r="S57" s="56"/>
      <c r="T57" s="63">
        <f t="shared" si="0"/>
        <v>6.5020000000000007</v>
      </c>
      <c r="U57" s="107"/>
      <c r="V57" s="105"/>
      <c r="W57" s="105"/>
      <c r="X57" s="105"/>
    </row>
    <row r="58" spans="1:24" s="117" customFormat="1" ht="93">
      <c r="A58" s="111" t="s">
        <v>25</v>
      </c>
      <c r="B58" s="85" t="s">
        <v>114</v>
      </c>
      <c r="C58" s="85"/>
      <c r="D58" s="85"/>
      <c r="E58" s="85"/>
      <c r="F58" s="56"/>
      <c r="G58" s="56"/>
      <c r="H58" s="56"/>
      <c r="I58" s="112" t="s">
        <v>14</v>
      </c>
      <c r="J58" s="102">
        <v>381</v>
      </c>
      <c r="K58" s="113"/>
      <c r="L58" s="98" t="s">
        <v>100</v>
      </c>
      <c r="M58" s="114"/>
      <c r="N58" s="115"/>
      <c r="O58" s="116"/>
      <c r="P58" s="116">
        <f t="shared" ref="P58:R58" si="10">+P59+P64</f>
        <v>498.87900000000002</v>
      </c>
      <c r="Q58" s="116">
        <f t="shared" si="10"/>
        <v>554.69100000000003</v>
      </c>
      <c r="R58" s="116">
        <f t="shared" si="10"/>
        <v>710.49299999999994</v>
      </c>
      <c r="S58" s="116"/>
      <c r="T58" s="63">
        <f t="shared" si="0"/>
        <v>1764.0630000000001</v>
      </c>
      <c r="U58" s="107"/>
      <c r="V58" s="105"/>
    </row>
    <row r="59" spans="1:24" s="106" customFormat="1" ht="46.5">
      <c r="A59" s="101"/>
      <c r="B59" s="56"/>
      <c r="C59" s="56"/>
      <c r="D59" s="56"/>
      <c r="E59" s="56"/>
      <c r="F59" s="56"/>
      <c r="G59" s="56"/>
      <c r="H59" s="56"/>
      <c r="I59" s="56"/>
      <c r="J59" s="102"/>
      <c r="K59" s="55" t="s">
        <v>15</v>
      </c>
      <c r="L59" s="103" t="s">
        <v>106</v>
      </c>
      <c r="M59" s="56"/>
      <c r="N59" s="104"/>
      <c r="O59" s="104"/>
      <c r="P59" s="104">
        <f t="shared" ref="P59:R59" si="11">SUM(P60:P63)</f>
        <v>489.68900000000002</v>
      </c>
      <c r="Q59" s="104">
        <f t="shared" si="11"/>
        <v>554.69100000000003</v>
      </c>
      <c r="R59" s="104">
        <f t="shared" si="11"/>
        <v>710.13299999999992</v>
      </c>
      <c r="S59" s="104"/>
      <c r="T59" s="63">
        <f t="shared" si="0"/>
        <v>1754.5130000000001</v>
      </c>
      <c r="U59" s="107"/>
      <c r="V59" s="105"/>
      <c r="W59" s="105"/>
      <c r="X59" s="105"/>
    </row>
    <row r="60" spans="1:24" s="106" customFormat="1" ht="23.25">
      <c r="A60" s="101"/>
      <c r="B60" s="56"/>
      <c r="C60" s="56"/>
      <c r="D60" s="56"/>
      <c r="E60" s="56"/>
      <c r="F60" s="56"/>
      <c r="G60" s="56"/>
      <c r="H60" s="56"/>
      <c r="I60" s="108" t="s">
        <v>9</v>
      </c>
      <c r="J60" s="102"/>
      <c r="K60" s="118" t="s">
        <v>16</v>
      </c>
      <c r="L60" s="103" t="s">
        <v>103</v>
      </c>
      <c r="M60" s="56"/>
      <c r="N60" s="109"/>
      <c r="O60" s="104"/>
      <c r="P60" s="110">
        <v>112.051</v>
      </c>
      <c r="Q60" s="110"/>
      <c r="R60" s="56">
        <v>0.45300000000000001</v>
      </c>
      <c r="S60" s="56"/>
      <c r="T60" s="63">
        <f t="shared" si="0"/>
        <v>112.504</v>
      </c>
      <c r="U60" s="107"/>
      <c r="V60" s="105"/>
      <c r="W60" s="105"/>
      <c r="X60" s="105"/>
    </row>
    <row r="61" spans="1:24" s="106" customFormat="1" ht="23.25">
      <c r="A61" s="101"/>
      <c r="B61" s="56"/>
      <c r="C61" s="56"/>
      <c r="D61" s="56"/>
      <c r="E61" s="56"/>
      <c r="F61" s="56"/>
      <c r="G61" s="56"/>
      <c r="H61" s="56"/>
      <c r="I61" s="108" t="s">
        <v>21</v>
      </c>
      <c r="J61" s="102"/>
      <c r="K61" s="119" t="s">
        <v>13</v>
      </c>
      <c r="L61" s="103" t="s">
        <v>104</v>
      </c>
      <c r="M61" s="56"/>
      <c r="N61" s="109"/>
      <c r="O61" s="104"/>
      <c r="P61" s="110">
        <v>148.73699999999999</v>
      </c>
      <c r="Q61" s="110">
        <v>554.69100000000003</v>
      </c>
      <c r="R61" s="56">
        <v>709.68</v>
      </c>
      <c r="S61" s="56"/>
      <c r="T61" s="63">
        <f t="shared" si="0"/>
        <v>1413.1080000000002</v>
      </c>
      <c r="U61" s="107"/>
      <c r="V61" s="105"/>
      <c r="W61" s="105"/>
      <c r="X61" s="105"/>
    </row>
    <row r="62" spans="1:24" s="106" customFormat="1" ht="46.5">
      <c r="A62" s="101"/>
      <c r="B62" s="56"/>
      <c r="C62" s="56"/>
      <c r="D62" s="56"/>
      <c r="E62" s="56"/>
      <c r="F62" s="56"/>
      <c r="G62" s="56"/>
      <c r="H62" s="56"/>
      <c r="I62" s="108" t="s">
        <v>22</v>
      </c>
      <c r="J62" s="102"/>
      <c r="K62" s="60" t="s">
        <v>17</v>
      </c>
      <c r="L62" s="120" t="s">
        <v>105</v>
      </c>
      <c r="M62" s="56"/>
      <c r="N62" s="109"/>
      <c r="O62" s="104"/>
      <c r="P62" s="110">
        <v>7.3739999999999997</v>
      </c>
      <c r="Q62" s="110"/>
      <c r="R62" s="56"/>
      <c r="S62" s="56"/>
      <c r="T62" s="63">
        <f t="shared" si="0"/>
        <v>7.3739999999999997</v>
      </c>
      <c r="U62" s="107"/>
      <c r="V62" s="105"/>
      <c r="W62" s="105"/>
      <c r="X62" s="105"/>
    </row>
    <row r="63" spans="1:24" s="106" customFormat="1" ht="46.5">
      <c r="A63" s="101"/>
      <c r="B63" s="56"/>
      <c r="C63" s="56"/>
      <c r="D63" s="56"/>
      <c r="E63" s="56"/>
      <c r="F63" s="56"/>
      <c r="G63" s="56"/>
      <c r="H63" s="56"/>
      <c r="I63" s="108" t="s">
        <v>21</v>
      </c>
      <c r="J63" s="102"/>
      <c r="K63" s="55" t="s">
        <v>18</v>
      </c>
      <c r="L63" s="103" t="s">
        <v>108</v>
      </c>
      <c r="M63" s="56"/>
      <c r="N63" s="109"/>
      <c r="O63" s="104"/>
      <c r="P63" s="110">
        <v>221.52699999999999</v>
      </c>
      <c r="Q63" s="110"/>
      <c r="R63" s="56"/>
      <c r="S63" s="56"/>
      <c r="T63" s="63">
        <f t="shared" si="0"/>
        <v>221.52699999999999</v>
      </c>
      <c r="U63" s="107"/>
      <c r="V63" s="105"/>
      <c r="W63" s="105"/>
      <c r="X63" s="105"/>
    </row>
    <row r="64" spans="1:24" s="106" customFormat="1" ht="46.5">
      <c r="A64" s="101"/>
      <c r="B64" s="56"/>
      <c r="C64" s="56"/>
      <c r="D64" s="56"/>
      <c r="E64" s="56"/>
      <c r="F64" s="56"/>
      <c r="G64" s="56"/>
      <c r="H64" s="56"/>
      <c r="I64" s="56"/>
      <c r="J64" s="102"/>
      <c r="K64" s="55" t="s">
        <v>19</v>
      </c>
      <c r="L64" s="103" t="s">
        <v>109</v>
      </c>
      <c r="M64" s="56"/>
      <c r="N64" s="104"/>
      <c r="O64" s="104"/>
      <c r="P64" s="110">
        <v>9.19</v>
      </c>
      <c r="Q64" s="110"/>
      <c r="R64" s="56">
        <v>0.36</v>
      </c>
      <c r="S64" s="56"/>
      <c r="T64" s="63">
        <f t="shared" si="0"/>
        <v>9.5499999999999989</v>
      </c>
      <c r="U64" s="107"/>
      <c r="V64" s="105"/>
      <c r="W64" s="105"/>
      <c r="X64" s="105"/>
    </row>
    <row r="65" spans="1:24" s="117" customFormat="1" ht="93">
      <c r="A65" s="111" t="s">
        <v>26</v>
      </c>
      <c r="B65" s="85" t="s">
        <v>115</v>
      </c>
      <c r="C65" s="85"/>
      <c r="D65" s="85"/>
      <c r="E65" s="85"/>
      <c r="F65" s="56"/>
      <c r="G65" s="56"/>
      <c r="H65" s="56"/>
      <c r="I65" s="112" t="s">
        <v>14</v>
      </c>
      <c r="J65" s="102">
        <v>381</v>
      </c>
      <c r="K65" s="113"/>
      <c r="L65" s="98" t="s">
        <v>100</v>
      </c>
      <c r="M65" s="114"/>
      <c r="N65" s="115"/>
      <c r="O65" s="116">
        <f>+O66+O72</f>
        <v>236.49700000000001</v>
      </c>
      <c r="P65" s="116">
        <f t="shared" ref="P65:R65" si="12">+P66+P72</f>
        <v>300.12400000000002</v>
      </c>
      <c r="Q65" s="116">
        <f t="shared" si="12"/>
        <v>344.21699999999998</v>
      </c>
      <c r="R65" s="116">
        <f t="shared" si="12"/>
        <v>394.33000000000004</v>
      </c>
      <c r="S65" s="116"/>
      <c r="T65" s="63">
        <f>+S65+R65+Q65+P65+O65</f>
        <v>1275.1680000000001</v>
      </c>
      <c r="U65" s="107"/>
      <c r="V65" s="105"/>
    </row>
    <row r="66" spans="1:24" s="106" customFormat="1" ht="46.5">
      <c r="A66" s="101"/>
      <c r="B66" s="56"/>
      <c r="C66" s="56"/>
      <c r="D66" s="56"/>
      <c r="E66" s="56"/>
      <c r="F66" s="56"/>
      <c r="G66" s="56"/>
      <c r="H66" s="56"/>
      <c r="I66" s="56"/>
      <c r="J66" s="102"/>
      <c r="K66" s="55" t="s">
        <v>15</v>
      </c>
      <c r="L66" s="103" t="s">
        <v>106</v>
      </c>
      <c r="M66" s="56"/>
      <c r="N66" s="104"/>
      <c r="O66" s="104">
        <f>SUM(O67:O71)</f>
        <v>230.143</v>
      </c>
      <c r="P66" s="104">
        <f t="shared" ref="P66:Q66" si="13">SUM(P67:P71)</f>
        <v>300.12400000000002</v>
      </c>
      <c r="Q66" s="104">
        <f t="shared" si="13"/>
        <v>344.21699999999998</v>
      </c>
      <c r="R66" s="104">
        <f>SUM(R67:R71)</f>
        <v>393.54400000000004</v>
      </c>
      <c r="S66" s="104"/>
      <c r="T66" s="63">
        <f t="shared" ref="T66:T72" si="14">+S66+R66+Q66+P66+O66</f>
        <v>1268.028</v>
      </c>
      <c r="U66" s="107"/>
      <c r="V66" s="105"/>
      <c r="W66" s="105"/>
      <c r="X66" s="105"/>
    </row>
    <row r="67" spans="1:24" s="106" customFormat="1" ht="23.25">
      <c r="A67" s="101"/>
      <c r="B67" s="56"/>
      <c r="C67" s="56"/>
      <c r="D67" s="56"/>
      <c r="E67" s="56"/>
      <c r="F67" s="56"/>
      <c r="G67" s="56"/>
      <c r="H67" s="56"/>
      <c r="I67" s="108" t="s">
        <v>9</v>
      </c>
      <c r="J67" s="102"/>
      <c r="K67" s="118" t="s">
        <v>16</v>
      </c>
      <c r="L67" s="103" t="s">
        <v>103</v>
      </c>
      <c r="M67" s="56"/>
      <c r="N67" s="109"/>
      <c r="O67" s="104">
        <v>42.368000000000002</v>
      </c>
      <c r="P67" s="110">
        <v>83.433000000000007</v>
      </c>
      <c r="Q67" s="110"/>
      <c r="R67" s="56">
        <v>3.3000000000000002E-2</v>
      </c>
      <c r="S67" s="56"/>
      <c r="T67" s="63">
        <f t="shared" si="14"/>
        <v>125.834</v>
      </c>
      <c r="U67" s="107"/>
      <c r="V67" s="105"/>
      <c r="W67" s="105"/>
      <c r="X67" s="105"/>
    </row>
    <row r="68" spans="1:24" s="106" customFormat="1" ht="23.25">
      <c r="A68" s="101"/>
      <c r="B68" s="56"/>
      <c r="C68" s="56"/>
      <c r="D68" s="56"/>
      <c r="E68" s="56"/>
      <c r="F68" s="56"/>
      <c r="G68" s="56"/>
      <c r="H68" s="56"/>
      <c r="I68" s="108" t="s">
        <v>21</v>
      </c>
      <c r="J68" s="102"/>
      <c r="K68" s="119" t="s">
        <v>13</v>
      </c>
      <c r="L68" s="103" t="s">
        <v>104</v>
      </c>
      <c r="M68" s="56"/>
      <c r="N68" s="109"/>
      <c r="O68" s="104">
        <v>71.745999999999995</v>
      </c>
      <c r="P68" s="110">
        <v>89.394999999999996</v>
      </c>
      <c r="Q68" s="110">
        <v>344.21699999999998</v>
      </c>
      <c r="R68" s="56">
        <v>393.51100000000002</v>
      </c>
      <c r="S68" s="56"/>
      <c r="T68" s="63">
        <f t="shared" si="14"/>
        <v>898.86900000000003</v>
      </c>
      <c r="U68" s="107"/>
      <c r="V68" s="105"/>
      <c r="W68" s="105"/>
      <c r="X68" s="105"/>
    </row>
    <row r="69" spans="1:24" s="106" customFormat="1" ht="46.5">
      <c r="A69" s="101"/>
      <c r="B69" s="56"/>
      <c r="C69" s="56"/>
      <c r="D69" s="56"/>
      <c r="E69" s="56"/>
      <c r="F69" s="56"/>
      <c r="G69" s="56"/>
      <c r="H69" s="56"/>
      <c r="I69" s="108" t="s">
        <v>22</v>
      </c>
      <c r="J69" s="102"/>
      <c r="K69" s="55" t="s">
        <v>27</v>
      </c>
      <c r="L69" s="103" t="s">
        <v>116</v>
      </c>
      <c r="M69" s="56"/>
      <c r="N69" s="109"/>
      <c r="O69" s="104">
        <v>3.6880000000000002</v>
      </c>
      <c r="P69" s="110"/>
      <c r="Q69" s="110"/>
      <c r="R69" s="56"/>
      <c r="S69" s="56"/>
      <c r="T69" s="63">
        <f t="shared" si="14"/>
        <v>3.6880000000000002</v>
      </c>
      <c r="U69" s="107"/>
      <c r="V69" s="105"/>
      <c r="W69" s="105"/>
      <c r="X69" s="105"/>
    </row>
    <row r="70" spans="1:24" s="106" customFormat="1" ht="46.5">
      <c r="A70" s="101"/>
      <c r="B70" s="56"/>
      <c r="C70" s="56"/>
      <c r="D70" s="56"/>
      <c r="E70" s="56"/>
      <c r="F70" s="56"/>
      <c r="G70" s="56"/>
      <c r="H70" s="56"/>
      <c r="I70" s="108" t="s">
        <v>21</v>
      </c>
      <c r="J70" s="102"/>
      <c r="K70" s="55" t="s">
        <v>18</v>
      </c>
      <c r="L70" s="103" t="s">
        <v>108</v>
      </c>
      <c r="M70" s="56"/>
      <c r="N70" s="109"/>
      <c r="O70" s="104">
        <v>112.34099999999999</v>
      </c>
      <c r="P70" s="110">
        <v>126.479</v>
      </c>
      <c r="Q70" s="110"/>
      <c r="R70" s="56"/>
      <c r="S70" s="56"/>
      <c r="T70" s="63">
        <f t="shared" si="14"/>
        <v>238.82</v>
      </c>
      <c r="U70" s="107"/>
      <c r="V70" s="105"/>
      <c r="W70" s="105"/>
      <c r="X70" s="105"/>
    </row>
    <row r="71" spans="1:24" s="106" customFormat="1" ht="46.5">
      <c r="A71" s="101"/>
      <c r="B71" s="56"/>
      <c r="C71" s="56"/>
      <c r="D71" s="56"/>
      <c r="E71" s="56"/>
      <c r="F71" s="56"/>
      <c r="G71" s="56"/>
      <c r="H71" s="56"/>
      <c r="I71" s="108" t="s">
        <v>22</v>
      </c>
      <c r="J71" s="102"/>
      <c r="K71" s="60" t="s">
        <v>17</v>
      </c>
      <c r="L71" s="120" t="s">
        <v>105</v>
      </c>
      <c r="M71" s="56"/>
      <c r="N71" s="109"/>
      <c r="O71" s="104"/>
      <c r="P71" s="110">
        <v>0.81699999999999995</v>
      </c>
      <c r="Q71" s="110"/>
      <c r="R71" s="56"/>
      <c r="S71" s="56"/>
      <c r="T71" s="63">
        <f t="shared" si="14"/>
        <v>0.81699999999999995</v>
      </c>
      <c r="U71" s="107"/>
      <c r="V71" s="105"/>
      <c r="W71" s="105"/>
      <c r="X71" s="105"/>
    </row>
    <row r="72" spans="1:24" s="106" customFormat="1" ht="46.5">
      <c r="A72" s="101"/>
      <c r="B72" s="56"/>
      <c r="C72" s="56"/>
      <c r="D72" s="56"/>
      <c r="E72" s="56"/>
      <c r="F72" s="56"/>
      <c r="G72" s="56"/>
      <c r="H72" s="56"/>
      <c r="I72" s="56"/>
      <c r="J72" s="102"/>
      <c r="K72" s="55" t="s">
        <v>19</v>
      </c>
      <c r="L72" s="103" t="s">
        <v>109</v>
      </c>
      <c r="M72" s="56"/>
      <c r="N72" s="104"/>
      <c r="O72" s="104">
        <v>6.3540000000000001</v>
      </c>
      <c r="P72" s="110"/>
      <c r="Q72" s="110"/>
      <c r="R72" s="56">
        <v>0.78600000000000003</v>
      </c>
      <c r="S72" s="56"/>
      <c r="T72" s="63">
        <f t="shared" si="14"/>
        <v>7.1400000000000006</v>
      </c>
      <c r="U72" s="107"/>
      <c r="V72" s="105"/>
      <c r="W72" s="105"/>
      <c r="X72" s="105"/>
    </row>
    <row r="73" spans="1:24" s="117" customFormat="1" ht="116.25">
      <c r="A73" s="111" t="s">
        <v>28</v>
      </c>
      <c r="B73" s="85" t="s">
        <v>117</v>
      </c>
      <c r="C73" s="85"/>
      <c r="D73" s="85"/>
      <c r="E73" s="85"/>
      <c r="F73" s="56"/>
      <c r="G73" s="56"/>
      <c r="H73" s="56"/>
      <c r="I73" s="112" t="s">
        <v>14</v>
      </c>
      <c r="J73" s="102">
        <v>381</v>
      </c>
      <c r="K73" s="113"/>
      <c r="L73" s="98" t="s">
        <v>100</v>
      </c>
      <c r="M73" s="114"/>
      <c r="N73" s="115"/>
      <c r="O73" s="116">
        <f>+O74+O80</f>
        <v>354.72500000000002</v>
      </c>
      <c r="P73" s="116">
        <f t="shared" ref="P73:R73" si="15">+P74+P80</f>
        <v>451.31</v>
      </c>
      <c r="Q73" s="116">
        <f t="shared" si="15"/>
        <v>437.21289999999999</v>
      </c>
      <c r="R73" s="116">
        <f t="shared" si="15"/>
        <v>475.10200000000003</v>
      </c>
      <c r="S73" s="116"/>
      <c r="T73" s="63">
        <f>+S73+R73+Q73+P73+O73</f>
        <v>1718.3499000000002</v>
      </c>
      <c r="U73" s="107"/>
      <c r="V73" s="105"/>
    </row>
    <row r="74" spans="1:24" s="106" customFormat="1" ht="46.5">
      <c r="A74" s="101"/>
      <c r="B74" s="56"/>
      <c r="C74" s="56"/>
      <c r="D74" s="56"/>
      <c r="E74" s="56"/>
      <c r="F74" s="56"/>
      <c r="G74" s="56"/>
      <c r="H74" s="56"/>
      <c r="I74" s="56"/>
      <c r="J74" s="102"/>
      <c r="K74" s="55" t="s">
        <v>15</v>
      </c>
      <c r="L74" s="103" t="s">
        <v>106</v>
      </c>
      <c r="M74" s="56"/>
      <c r="N74" s="104"/>
      <c r="O74" s="104">
        <f>SUM(O75:O78)</f>
        <v>320.01</v>
      </c>
      <c r="P74" s="104">
        <f>SUM(P75:P79)</f>
        <v>451.31</v>
      </c>
      <c r="Q74" s="104">
        <f t="shared" ref="Q74:R74" si="16">SUM(Q75:Q78)</f>
        <v>437.21289999999999</v>
      </c>
      <c r="R74" s="104">
        <f t="shared" si="16"/>
        <v>475.10200000000003</v>
      </c>
      <c r="S74" s="104"/>
      <c r="T74" s="63">
        <f>+S74+R74+Q74+P74+O74</f>
        <v>1683.6349</v>
      </c>
      <c r="U74" s="107"/>
      <c r="V74" s="105"/>
      <c r="W74" s="105"/>
      <c r="X74" s="105"/>
    </row>
    <row r="75" spans="1:24" s="106" customFormat="1" ht="23.25">
      <c r="A75" s="101"/>
      <c r="B75" s="56"/>
      <c r="C75" s="56"/>
      <c r="D75" s="56"/>
      <c r="E75" s="56"/>
      <c r="F75" s="56"/>
      <c r="G75" s="56"/>
      <c r="H75" s="56"/>
      <c r="I75" s="108" t="s">
        <v>9</v>
      </c>
      <c r="J75" s="102"/>
      <c r="K75" s="118" t="s">
        <v>16</v>
      </c>
      <c r="L75" s="103" t="s">
        <v>103</v>
      </c>
      <c r="M75" s="56"/>
      <c r="N75" s="109"/>
      <c r="O75" s="104">
        <v>43.371000000000002</v>
      </c>
      <c r="P75" s="110">
        <v>79.438000000000002</v>
      </c>
      <c r="Q75" s="110"/>
      <c r="R75" s="56">
        <v>8.9999999999999993E-3</v>
      </c>
      <c r="S75" s="56"/>
      <c r="T75" s="63">
        <f t="shared" ref="T75:T80" si="17">+S75+R75+Q75+P75+O75</f>
        <v>122.81800000000001</v>
      </c>
      <c r="U75" s="107"/>
      <c r="V75" s="105"/>
      <c r="W75" s="105"/>
      <c r="X75" s="105"/>
    </row>
    <row r="76" spans="1:24" s="106" customFormat="1" ht="23.25">
      <c r="A76" s="101"/>
      <c r="B76" s="56"/>
      <c r="C76" s="56"/>
      <c r="D76" s="56"/>
      <c r="E76" s="56"/>
      <c r="F76" s="56"/>
      <c r="G76" s="56"/>
      <c r="H76" s="56"/>
      <c r="I76" s="108" t="s">
        <v>21</v>
      </c>
      <c r="J76" s="102"/>
      <c r="K76" s="119" t="s">
        <v>13</v>
      </c>
      <c r="L76" s="103" t="s">
        <v>104</v>
      </c>
      <c r="M76" s="56"/>
      <c r="N76" s="109"/>
      <c r="O76" s="104">
        <v>156.96700000000001</v>
      </c>
      <c r="P76" s="110">
        <v>241.56100000000001</v>
      </c>
      <c r="Q76" s="110">
        <v>437.21289999999999</v>
      </c>
      <c r="R76" s="56">
        <v>475.09300000000002</v>
      </c>
      <c r="S76" s="56"/>
      <c r="T76" s="63">
        <f t="shared" si="17"/>
        <v>1310.8339000000001</v>
      </c>
      <c r="U76" s="107"/>
      <c r="V76" s="105"/>
      <c r="W76" s="105"/>
      <c r="X76" s="105"/>
    </row>
    <row r="77" spans="1:24" s="106" customFormat="1" ht="46.5">
      <c r="A77" s="101"/>
      <c r="B77" s="56"/>
      <c r="C77" s="56"/>
      <c r="D77" s="56"/>
      <c r="E77" s="56"/>
      <c r="F77" s="56"/>
      <c r="G77" s="56"/>
      <c r="H77" s="56"/>
      <c r="I77" s="108" t="s">
        <v>22</v>
      </c>
      <c r="J77" s="102"/>
      <c r="K77" s="55" t="s">
        <v>27</v>
      </c>
      <c r="L77" s="103" t="s">
        <v>116</v>
      </c>
      <c r="M77" s="56"/>
      <c r="N77" s="109"/>
      <c r="O77" s="104">
        <v>5.5350000000000001</v>
      </c>
      <c r="P77" s="110"/>
      <c r="Q77" s="110"/>
      <c r="R77" s="56"/>
      <c r="S77" s="56"/>
      <c r="T77" s="63">
        <f t="shared" si="17"/>
        <v>5.5350000000000001</v>
      </c>
      <c r="U77" s="107"/>
      <c r="V77" s="105"/>
      <c r="W77" s="105"/>
      <c r="X77" s="105"/>
    </row>
    <row r="78" spans="1:24" s="106" customFormat="1" ht="46.5">
      <c r="A78" s="101"/>
      <c r="B78" s="56"/>
      <c r="C78" s="56"/>
      <c r="D78" s="56"/>
      <c r="E78" s="56"/>
      <c r="F78" s="56"/>
      <c r="G78" s="56"/>
      <c r="H78" s="56"/>
      <c r="I78" s="108" t="s">
        <v>21</v>
      </c>
      <c r="J78" s="102"/>
      <c r="K78" s="55" t="s">
        <v>18</v>
      </c>
      <c r="L78" s="103" t="s">
        <v>108</v>
      </c>
      <c r="M78" s="56"/>
      <c r="N78" s="109"/>
      <c r="O78" s="104">
        <v>114.137</v>
      </c>
      <c r="P78" s="110">
        <v>126.857</v>
      </c>
      <c r="Q78" s="110"/>
      <c r="R78" s="56"/>
      <c r="S78" s="56"/>
      <c r="T78" s="63">
        <f t="shared" si="17"/>
        <v>240.994</v>
      </c>
      <c r="U78" s="107"/>
      <c r="V78" s="105"/>
      <c r="W78" s="105"/>
      <c r="X78" s="105"/>
    </row>
    <row r="79" spans="1:24" s="106" customFormat="1" ht="46.5">
      <c r="A79" s="101"/>
      <c r="B79" s="56"/>
      <c r="C79" s="56"/>
      <c r="D79" s="56"/>
      <c r="E79" s="56"/>
      <c r="F79" s="56"/>
      <c r="G79" s="56"/>
      <c r="H79" s="56"/>
      <c r="I79" s="108" t="s">
        <v>22</v>
      </c>
      <c r="J79" s="102"/>
      <c r="K79" s="60" t="s">
        <v>17</v>
      </c>
      <c r="L79" s="120" t="s">
        <v>105</v>
      </c>
      <c r="M79" s="56"/>
      <c r="N79" s="109"/>
      <c r="O79" s="104"/>
      <c r="P79" s="110">
        <v>3.4540000000000002</v>
      </c>
      <c r="Q79" s="110"/>
      <c r="R79" s="56"/>
      <c r="S79" s="56"/>
      <c r="T79" s="63">
        <f t="shared" si="17"/>
        <v>3.4540000000000002</v>
      </c>
      <c r="U79" s="107"/>
      <c r="V79" s="105"/>
      <c r="W79" s="105"/>
      <c r="X79" s="105"/>
    </row>
    <row r="80" spans="1:24" s="106" customFormat="1" ht="46.5">
      <c r="A80" s="101"/>
      <c r="B80" s="56"/>
      <c r="C80" s="56"/>
      <c r="D80" s="56"/>
      <c r="E80" s="56"/>
      <c r="F80" s="56"/>
      <c r="G80" s="56"/>
      <c r="H80" s="56"/>
      <c r="I80" s="108" t="s">
        <v>21</v>
      </c>
      <c r="J80" s="102"/>
      <c r="K80" s="55" t="s">
        <v>19</v>
      </c>
      <c r="L80" s="103" t="s">
        <v>109</v>
      </c>
      <c r="M80" s="56"/>
      <c r="N80" s="104"/>
      <c r="O80" s="104">
        <v>34.715000000000003</v>
      </c>
      <c r="P80" s="110"/>
      <c r="Q80" s="110"/>
      <c r="R80" s="110"/>
      <c r="S80" s="110"/>
      <c r="T80" s="63">
        <f t="shared" si="17"/>
        <v>34.715000000000003</v>
      </c>
      <c r="U80" s="107"/>
      <c r="V80" s="105"/>
      <c r="W80" s="105"/>
      <c r="X80" s="105"/>
    </row>
    <row r="81" spans="1:24" s="117" customFormat="1" ht="116.25">
      <c r="A81" s="111" t="s">
        <v>29</v>
      </c>
      <c r="B81" s="85" t="s">
        <v>118</v>
      </c>
      <c r="C81" s="85"/>
      <c r="D81" s="85"/>
      <c r="E81" s="85"/>
      <c r="F81" s="56"/>
      <c r="G81" s="56"/>
      <c r="H81" s="56"/>
      <c r="I81" s="112" t="s">
        <v>14</v>
      </c>
      <c r="J81" s="102">
        <v>381</v>
      </c>
      <c r="K81" s="113"/>
      <c r="L81" s="98" t="s">
        <v>100</v>
      </c>
      <c r="M81" s="114"/>
      <c r="N81" s="115"/>
      <c r="O81" s="116">
        <f>+O82+O88</f>
        <v>349.45800000000003</v>
      </c>
      <c r="P81" s="116">
        <f t="shared" ref="P81:R81" si="18">+P82+P88</f>
        <v>412.22999999999996</v>
      </c>
      <c r="Q81" s="116">
        <f t="shared" si="18"/>
        <v>493.6463</v>
      </c>
      <c r="R81" s="116">
        <f t="shared" si="18"/>
        <v>516.87699999999995</v>
      </c>
      <c r="S81" s="116"/>
      <c r="T81" s="63">
        <f>+S81+R81+Q81+P81+O81</f>
        <v>1772.2112999999999</v>
      </c>
      <c r="U81" s="107"/>
      <c r="V81" s="105"/>
    </row>
    <row r="82" spans="1:24" s="106" customFormat="1" ht="46.5">
      <c r="A82" s="101"/>
      <c r="B82" s="56"/>
      <c r="C82" s="56"/>
      <c r="D82" s="56"/>
      <c r="E82" s="56"/>
      <c r="F82" s="56"/>
      <c r="G82" s="56"/>
      <c r="H82" s="56"/>
      <c r="I82" s="56"/>
      <c r="J82" s="102"/>
      <c r="K82" s="55" t="s">
        <v>15</v>
      </c>
      <c r="L82" s="103" t="s">
        <v>106</v>
      </c>
      <c r="M82" s="56"/>
      <c r="N82" s="104"/>
      <c r="O82" s="104">
        <f>SUM(O83:O86)</f>
        <v>336.41500000000002</v>
      </c>
      <c r="P82" s="104">
        <f>SUM(P83:P87)</f>
        <v>412.22999999999996</v>
      </c>
      <c r="Q82" s="104">
        <f t="shared" ref="Q82:R82" si="19">SUM(Q83:Q86)</f>
        <v>493.6463</v>
      </c>
      <c r="R82" s="104">
        <f t="shared" si="19"/>
        <v>516.87699999999995</v>
      </c>
      <c r="S82" s="104"/>
      <c r="T82" s="63">
        <f>+S82+R82+Q82+P82+O82</f>
        <v>1759.1682999999998</v>
      </c>
      <c r="U82" s="107"/>
      <c r="V82" s="105"/>
      <c r="W82" s="105"/>
      <c r="X82" s="105"/>
    </row>
    <row r="83" spans="1:24" s="106" customFormat="1" ht="23.25">
      <c r="A83" s="101"/>
      <c r="B83" s="56"/>
      <c r="C83" s="56"/>
      <c r="D83" s="56"/>
      <c r="E83" s="56"/>
      <c r="F83" s="56"/>
      <c r="G83" s="56"/>
      <c r="H83" s="56"/>
      <c r="I83" s="108" t="s">
        <v>9</v>
      </c>
      <c r="J83" s="102"/>
      <c r="K83" s="118" t="s">
        <v>16</v>
      </c>
      <c r="L83" s="103" t="s">
        <v>103</v>
      </c>
      <c r="M83" s="56"/>
      <c r="N83" s="109"/>
      <c r="O83" s="104">
        <v>58.923000000000002</v>
      </c>
      <c r="P83" s="110">
        <v>104.55200000000001</v>
      </c>
      <c r="Q83" s="110"/>
      <c r="R83" s="56">
        <v>9.0999999999999998E-2</v>
      </c>
      <c r="S83" s="56"/>
      <c r="T83" s="63">
        <f t="shared" ref="T83:T88" si="20">+S83+R83+Q83+P83+O83</f>
        <v>163.566</v>
      </c>
      <c r="U83" s="107"/>
      <c r="V83" s="105"/>
      <c r="W83" s="105"/>
      <c r="X83" s="105"/>
    </row>
    <row r="84" spans="1:24" s="106" customFormat="1" ht="23.25">
      <c r="A84" s="101"/>
      <c r="B84" s="56"/>
      <c r="C84" s="56"/>
      <c r="D84" s="56"/>
      <c r="E84" s="56"/>
      <c r="F84" s="56"/>
      <c r="G84" s="56"/>
      <c r="H84" s="56"/>
      <c r="I84" s="108" t="s">
        <v>21</v>
      </c>
      <c r="J84" s="102"/>
      <c r="K84" s="119" t="s">
        <v>13</v>
      </c>
      <c r="L84" s="103" t="s">
        <v>104</v>
      </c>
      <c r="M84" s="56"/>
      <c r="N84" s="109"/>
      <c r="O84" s="104">
        <v>108.41500000000001</v>
      </c>
      <c r="P84" s="110">
        <v>138.9</v>
      </c>
      <c r="Q84" s="110">
        <v>493.6463</v>
      </c>
      <c r="R84" s="56">
        <v>516.78599999999994</v>
      </c>
      <c r="S84" s="56"/>
      <c r="T84" s="63">
        <f t="shared" si="20"/>
        <v>1257.7473</v>
      </c>
      <c r="U84" s="107"/>
      <c r="V84" s="105"/>
      <c r="W84" s="105"/>
      <c r="X84" s="105"/>
    </row>
    <row r="85" spans="1:24" s="106" customFormat="1" ht="46.5">
      <c r="A85" s="101"/>
      <c r="B85" s="56"/>
      <c r="C85" s="56"/>
      <c r="D85" s="56"/>
      <c r="E85" s="56"/>
      <c r="F85" s="56"/>
      <c r="G85" s="56"/>
      <c r="H85" s="56"/>
      <c r="I85" s="108" t="s">
        <v>22</v>
      </c>
      <c r="J85" s="102"/>
      <c r="K85" s="55" t="s">
        <v>27</v>
      </c>
      <c r="L85" s="103" t="s">
        <v>116</v>
      </c>
      <c r="M85" s="56"/>
      <c r="N85" s="109"/>
      <c r="O85" s="104">
        <v>4.665</v>
      </c>
      <c r="P85" s="110"/>
      <c r="Q85" s="110"/>
      <c r="R85" s="56"/>
      <c r="S85" s="56"/>
      <c r="T85" s="63">
        <f t="shared" si="20"/>
        <v>4.665</v>
      </c>
      <c r="U85" s="107"/>
      <c r="V85" s="105"/>
      <c r="W85" s="105"/>
      <c r="X85" s="105"/>
    </row>
    <row r="86" spans="1:24" s="106" customFormat="1" ht="46.5">
      <c r="A86" s="101"/>
      <c r="B86" s="56"/>
      <c r="C86" s="56"/>
      <c r="D86" s="56"/>
      <c r="E86" s="56"/>
      <c r="F86" s="56"/>
      <c r="G86" s="56"/>
      <c r="H86" s="56"/>
      <c r="I86" s="108" t="s">
        <v>21</v>
      </c>
      <c r="J86" s="102"/>
      <c r="K86" s="55" t="s">
        <v>18</v>
      </c>
      <c r="L86" s="103" t="s">
        <v>108</v>
      </c>
      <c r="M86" s="56"/>
      <c r="N86" s="109"/>
      <c r="O86" s="104">
        <v>164.41200000000001</v>
      </c>
      <c r="P86" s="110">
        <v>166.11199999999999</v>
      </c>
      <c r="Q86" s="110"/>
      <c r="R86" s="56"/>
      <c r="S86" s="56"/>
      <c r="T86" s="63">
        <f t="shared" si="20"/>
        <v>330.524</v>
      </c>
      <c r="U86" s="107"/>
      <c r="V86" s="105"/>
      <c r="W86" s="105"/>
      <c r="X86" s="105"/>
    </row>
    <row r="87" spans="1:24" s="106" customFormat="1" ht="46.5">
      <c r="A87" s="101"/>
      <c r="B87" s="56"/>
      <c r="C87" s="56"/>
      <c r="D87" s="56"/>
      <c r="E87" s="56"/>
      <c r="F87" s="56"/>
      <c r="G87" s="56"/>
      <c r="H87" s="56"/>
      <c r="I87" s="108" t="s">
        <v>22</v>
      </c>
      <c r="J87" s="102"/>
      <c r="K87" s="60" t="s">
        <v>17</v>
      </c>
      <c r="L87" s="120" t="s">
        <v>105</v>
      </c>
      <c r="M87" s="56"/>
      <c r="N87" s="109"/>
      <c r="O87" s="104"/>
      <c r="P87" s="110">
        <v>2.6659999999999999</v>
      </c>
      <c r="Q87" s="110"/>
      <c r="R87" s="56"/>
      <c r="S87" s="56"/>
      <c r="T87" s="63">
        <f t="shared" si="20"/>
        <v>2.6659999999999999</v>
      </c>
      <c r="U87" s="107"/>
      <c r="V87" s="105"/>
      <c r="W87" s="105"/>
      <c r="X87" s="105"/>
    </row>
    <row r="88" spans="1:24" s="106" customFormat="1" ht="46.5">
      <c r="A88" s="101"/>
      <c r="B88" s="56"/>
      <c r="C88" s="56"/>
      <c r="D88" s="56"/>
      <c r="E88" s="56"/>
      <c r="F88" s="56"/>
      <c r="G88" s="56"/>
      <c r="H88" s="56"/>
      <c r="I88" s="56"/>
      <c r="J88" s="102"/>
      <c r="K88" s="55" t="s">
        <v>19</v>
      </c>
      <c r="L88" s="103" t="s">
        <v>109</v>
      </c>
      <c r="M88" s="56"/>
      <c r="N88" s="104"/>
      <c r="O88" s="104">
        <v>13.042999999999999</v>
      </c>
      <c r="P88" s="110"/>
      <c r="Q88" s="110"/>
      <c r="R88" s="56"/>
      <c r="S88" s="56"/>
      <c r="T88" s="63">
        <f t="shared" si="20"/>
        <v>13.042999999999999</v>
      </c>
      <c r="U88" s="107"/>
      <c r="V88" s="105"/>
      <c r="W88" s="105"/>
      <c r="X88" s="105"/>
    </row>
    <row r="89" spans="1:24" s="117" customFormat="1" ht="93">
      <c r="A89" s="111" t="s">
        <v>30</v>
      </c>
      <c r="B89" s="85" t="s">
        <v>119</v>
      </c>
      <c r="C89" s="85"/>
      <c r="D89" s="85"/>
      <c r="E89" s="85"/>
      <c r="F89" s="56"/>
      <c r="G89" s="56"/>
      <c r="H89" s="56"/>
      <c r="I89" s="112" t="s">
        <v>14</v>
      </c>
      <c r="J89" s="112">
        <v>381</v>
      </c>
      <c r="K89" s="113"/>
      <c r="L89" s="98" t="s">
        <v>100</v>
      </c>
      <c r="M89" s="114"/>
      <c r="N89" s="115"/>
      <c r="O89" s="116"/>
      <c r="P89" s="116">
        <f t="shared" ref="P89:R89" si="21">+P90+P95</f>
        <v>302.72400000000005</v>
      </c>
      <c r="Q89" s="116">
        <f t="shared" si="21"/>
        <v>385.69189999999998</v>
      </c>
      <c r="R89" s="116">
        <f t="shared" si="21"/>
        <v>360.86200000000002</v>
      </c>
      <c r="S89" s="116"/>
      <c r="T89" s="63">
        <f t="shared" ref="T89:T112" si="22">+S89+R89+Q89+P89</f>
        <v>1049.2779</v>
      </c>
      <c r="U89" s="107"/>
      <c r="V89" s="105"/>
    </row>
    <row r="90" spans="1:24" s="106" customFormat="1" ht="46.5">
      <c r="A90" s="101"/>
      <c r="B90" s="56"/>
      <c r="C90" s="56"/>
      <c r="D90" s="56"/>
      <c r="E90" s="56"/>
      <c r="F90" s="56"/>
      <c r="G90" s="56"/>
      <c r="H90" s="56"/>
      <c r="I90" s="56"/>
      <c r="J90" s="102"/>
      <c r="K90" s="55" t="s">
        <v>15</v>
      </c>
      <c r="L90" s="103" t="s">
        <v>106</v>
      </c>
      <c r="M90" s="56"/>
      <c r="N90" s="104"/>
      <c r="O90" s="104"/>
      <c r="P90" s="104">
        <f t="shared" ref="P90:R90" si="23">SUM(P91:P94)</f>
        <v>302.72400000000005</v>
      </c>
      <c r="Q90" s="104">
        <f t="shared" si="23"/>
        <v>342.57589999999999</v>
      </c>
      <c r="R90" s="104">
        <f t="shared" si="23"/>
        <v>354.185</v>
      </c>
      <c r="S90" s="104"/>
      <c r="T90" s="63">
        <f t="shared" si="22"/>
        <v>999.48490000000004</v>
      </c>
      <c r="U90" s="107"/>
      <c r="V90" s="105"/>
      <c r="W90" s="105"/>
      <c r="X90" s="105"/>
    </row>
    <row r="91" spans="1:24" s="106" customFormat="1" ht="23.25">
      <c r="A91" s="101"/>
      <c r="B91" s="56"/>
      <c r="C91" s="56"/>
      <c r="D91" s="56"/>
      <c r="E91" s="56"/>
      <c r="F91" s="56"/>
      <c r="G91" s="56"/>
      <c r="H91" s="56"/>
      <c r="I91" s="108" t="s">
        <v>9</v>
      </c>
      <c r="J91" s="102"/>
      <c r="K91" s="118" t="s">
        <v>16</v>
      </c>
      <c r="L91" s="103" t="s">
        <v>103</v>
      </c>
      <c r="M91" s="56"/>
      <c r="N91" s="109"/>
      <c r="O91" s="104"/>
      <c r="P91" s="110">
        <v>71.709999999999994</v>
      </c>
      <c r="Q91" s="110"/>
      <c r="R91" s="56">
        <v>0.159</v>
      </c>
      <c r="S91" s="56"/>
      <c r="T91" s="63">
        <f t="shared" si="22"/>
        <v>71.869</v>
      </c>
      <c r="U91" s="107"/>
      <c r="V91" s="105"/>
      <c r="W91" s="105"/>
      <c r="X91" s="105"/>
    </row>
    <row r="92" spans="1:24" s="106" customFormat="1" ht="23.25">
      <c r="A92" s="101"/>
      <c r="B92" s="56"/>
      <c r="C92" s="56"/>
      <c r="D92" s="56"/>
      <c r="E92" s="56"/>
      <c r="F92" s="56"/>
      <c r="G92" s="56"/>
      <c r="H92" s="56"/>
      <c r="I92" s="108" t="s">
        <v>21</v>
      </c>
      <c r="J92" s="102"/>
      <c r="K92" s="119" t="s">
        <v>13</v>
      </c>
      <c r="L92" s="103" t="s">
        <v>104</v>
      </c>
      <c r="M92" s="56"/>
      <c r="N92" s="109"/>
      <c r="O92" s="104"/>
      <c r="P92" s="110">
        <v>99.885999999999996</v>
      </c>
      <c r="Q92" s="110">
        <v>342.57589999999999</v>
      </c>
      <c r="R92" s="56">
        <v>354.02600000000001</v>
      </c>
      <c r="S92" s="56"/>
      <c r="T92" s="63">
        <f t="shared" si="22"/>
        <v>796.48789999999997</v>
      </c>
      <c r="U92" s="107"/>
      <c r="V92" s="105"/>
      <c r="W92" s="105"/>
      <c r="X92" s="105"/>
    </row>
    <row r="93" spans="1:24" s="106" customFormat="1" ht="46.5">
      <c r="A93" s="101"/>
      <c r="B93" s="56"/>
      <c r="C93" s="56"/>
      <c r="D93" s="56"/>
      <c r="E93" s="56"/>
      <c r="F93" s="56"/>
      <c r="G93" s="56"/>
      <c r="H93" s="56"/>
      <c r="I93" s="108" t="s">
        <v>22</v>
      </c>
      <c r="J93" s="102"/>
      <c r="K93" s="60" t="s">
        <v>17</v>
      </c>
      <c r="L93" s="120" t="s">
        <v>105</v>
      </c>
      <c r="M93" s="56"/>
      <c r="N93" s="109"/>
      <c r="O93" s="104"/>
      <c r="P93" s="110">
        <v>3.1139999999999999</v>
      </c>
      <c r="Q93" s="110"/>
      <c r="R93" s="56"/>
      <c r="S93" s="56"/>
      <c r="T93" s="63">
        <f t="shared" si="22"/>
        <v>3.1139999999999999</v>
      </c>
      <c r="U93" s="107"/>
      <c r="V93" s="105"/>
      <c r="W93" s="105"/>
      <c r="X93" s="105"/>
    </row>
    <row r="94" spans="1:24" s="106" customFormat="1" ht="46.5">
      <c r="A94" s="101"/>
      <c r="B94" s="56"/>
      <c r="C94" s="56"/>
      <c r="D94" s="56"/>
      <c r="E94" s="56"/>
      <c r="F94" s="56"/>
      <c r="G94" s="56"/>
      <c r="H94" s="56"/>
      <c r="I94" s="108" t="s">
        <v>21</v>
      </c>
      <c r="J94" s="102"/>
      <c r="K94" s="55" t="s">
        <v>18</v>
      </c>
      <c r="L94" s="103" t="s">
        <v>108</v>
      </c>
      <c r="M94" s="56"/>
      <c r="N94" s="109"/>
      <c r="O94" s="104"/>
      <c r="P94" s="110">
        <v>128.01400000000001</v>
      </c>
      <c r="Q94" s="110"/>
      <c r="R94" s="56"/>
      <c r="S94" s="56"/>
      <c r="T94" s="63">
        <f t="shared" si="22"/>
        <v>128.01400000000001</v>
      </c>
      <c r="U94" s="107"/>
      <c r="V94" s="105"/>
      <c r="W94" s="105"/>
      <c r="X94" s="105"/>
    </row>
    <row r="95" spans="1:24" s="106" customFormat="1" ht="46.5">
      <c r="A95" s="101"/>
      <c r="B95" s="56"/>
      <c r="C95" s="56"/>
      <c r="D95" s="56"/>
      <c r="E95" s="56"/>
      <c r="F95" s="56"/>
      <c r="G95" s="56"/>
      <c r="H95" s="56"/>
      <c r="I95" s="56"/>
      <c r="J95" s="102"/>
      <c r="K95" s="55" t="s">
        <v>19</v>
      </c>
      <c r="L95" s="103" t="s">
        <v>109</v>
      </c>
      <c r="M95" s="56"/>
      <c r="N95" s="104"/>
      <c r="O95" s="104"/>
      <c r="P95" s="110"/>
      <c r="Q95" s="110">
        <v>43.116</v>
      </c>
      <c r="R95" s="56">
        <v>6.6769999999999996</v>
      </c>
      <c r="S95" s="56"/>
      <c r="T95" s="63">
        <f t="shared" si="22"/>
        <v>49.792999999999999</v>
      </c>
      <c r="U95" s="107"/>
      <c r="V95" s="105"/>
      <c r="W95" s="105"/>
      <c r="X95" s="105"/>
    </row>
    <row r="96" spans="1:24" s="117" customFormat="1" ht="79.5" customHeight="1">
      <c r="A96" s="111" t="s">
        <v>31</v>
      </c>
      <c r="B96" s="85" t="s">
        <v>120</v>
      </c>
      <c r="C96" s="85"/>
      <c r="D96" s="85"/>
      <c r="E96" s="85"/>
      <c r="F96" s="56"/>
      <c r="G96" s="56"/>
      <c r="H96" s="56"/>
      <c r="I96" s="112" t="s">
        <v>14</v>
      </c>
      <c r="J96" s="112">
        <v>381</v>
      </c>
      <c r="K96" s="55" t="s">
        <v>15</v>
      </c>
      <c r="L96" s="103" t="s">
        <v>106</v>
      </c>
      <c r="M96" s="56"/>
      <c r="N96" s="104"/>
      <c r="O96" s="104"/>
      <c r="P96" s="104"/>
      <c r="Q96" s="104"/>
      <c r="R96" s="104">
        <f>+R97+R98</f>
        <v>482.91899999999998</v>
      </c>
      <c r="S96" s="104"/>
      <c r="T96" s="63">
        <f t="shared" si="22"/>
        <v>482.91899999999998</v>
      </c>
      <c r="U96" s="107"/>
      <c r="V96" s="105"/>
    </row>
    <row r="97" spans="1:24" s="106" customFormat="1" ht="23.25">
      <c r="A97" s="101"/>
      <c r="B97" s="56"/>
      <c r="C97" s="56"/>
      <c r="D97" s="56"/>
      <c r="E97" s="56"/>
      <c r="F97" s="56"/>
      <c r="G97" s="56"/>
      <c r="H97" s="56"/>
      <c r="I97" s="108" t="s">
        <v>9</v>
      </c>
      <c r="J97" s="102"/>
      <c r="K97" s="118" t="s">
        <v>16</v>
      </c>
      <c r="L97" s="103" t="s">
        <v>103</v>
      </c>
      <c r="M97" s="56"/>
      <c r="N97" s="109"/>
      <c r="O97" s="104"/>
      <c r="P97" s="110"/>
      <c r="Q97" s="110"/>
      <c r="R97" s="56">
        <v>0.32200000000000001</v>
      </c>
      <c r="S97" s="56"/>
      <c r="T97" s="63">
        <f t="shared" ref="T97:T98" si="24">+S97+R97+Q97+P97</f>
        <v>0.32200000000000001</v>
      </c>
      <c r="U97" s="107"/>
      <c r="V97" s="105"/>
      <c r="W97" s="105"/>
      <c r="X97" s="105"/>
    </row>
    <row r="98" spans="1:24" s="106" customFormat="1" ht="23.25">
      <c r="A98" s="101"/>
      <c r="B98" s="56"/>
      <c r="C98" s="56"/>
      <c r="D98" s="56"/>
      <c r="E98" s="56"/>
      <c r="F98" s="56"/>
      <c r="G98" s="56"/>
      <c r="H98" s="56"/>
      <c r="I98" s="108" t="s">
        <v>21</v>
      </c>
      <c r="J98" s="102"/>
      <c r="K98" s="119" t="s">
        <v>13</v>
      </c>
      <c r="L98" s="103" t="s">
        <v>104</v>
      </c>
      <c r="M98" s="56"/>
      <c r="N98" s="109"/>
      <c r="O98" s="104"/>
      <c r="P98" s="110"/>
      <c r="Q98" s="110"/>
      <c r="R98" s="56">
        <v>482.59699999999998</v>
      </c>
      <c r="S98" s="56"/>
      <c r="T98" s="63">
        <f t="shared" si="24"/>
        <v>482.59699999999998</v>
      </c>
      <c r="U98" s="107"/>
      <c r="V98" s="105"/>
      <c r="W98" s="105"/>
      <c r="X98" s="105"/>
    </row>
    <row r="99" spans="1:24" s="117" customFormat="1" ht="74.25" customHeight="1">
      <c r="A99" s="111" t="s">
        <v>32</v>
      </c>
      <c r="B99" s="85" t="s">
        <v>121</v>
      </c>
      <c r="C99" s="85"/>
      <c r="D99" s="85"/>
      <c r="E99" s="85"/>
      <c r="F99" s="56"/>
      <c r="G99" s="56"/>
      <c r="H99" s="56"/>
      <c r="I99" s="112" t="s">
        <v>14</v>
      </c>
      <c r="J99" s="112">
        <v>381</v>
      </c>
      <c r="K99" s="113"/>
      <c r="L99" s="98" t="s">
        <v>100</v>
      </c>
      <c r="M99" s="114"/>
      <c r="N99" s="115"/>
      <c r="O99" s="116"/>
      <c r="P99" s="116">
        <f t="shared" ref="P99:R99" si="25">+P100+P105</f>
        <v>398.10500000000002</v>
      </c>
      <c r="Q99" s="116">
        <f t="shared" si="25"/>
        <v>427.86200000000002</v>
      </c>
      <c r="R99" s="116">
        <f t="shared" si="25"/>
        <v>424.63799999999998</v>
      </c>
      <c r="S99" s="116"/>
      <c r="T99" s="63">
        <f t="shared" si="22"/>
        <v>1250.605</v>
      </c>
      <c r="U99" s="107"/>
      <c r="V99" s="105"/>
    </row>
    <row r="100" spans="1:24" s="106" customFormat="1" ht="46.5">
      <c r="A100" s="101"/>
      <c r="B100" s="56"/>
      <c r="C100" s="56"/>
      <c r="D100" s="56"/>
      <c r="E100" s="56"/>
      <c r="F100" s="56"/>
      <c r="G100" s="56"/>
      <c r="H100" s="56"/>
      <c r="I100" s="56"/>
      <c r="J100" s="102"/>
      <c r="K100" s="55" t="s">
        <v>15</v>
      </c>
      <c r="L100" s="103" t="s">
        <v>106</v>
      </c>
      <c r="M100" s="56"/>
      <c r="N100" s="104"/>
      <c r="O100" s="104"/>
      <c r="P100" s="104">
        <f t="shared" ref="P100:R100" si="26">SUM(P101:P104)</f>
        <v>389.05500000000001</v>
      </c>
      <c r="Q100" s="104">
        <f t="shared" si="26"/>
        <v>427.86200000000002</v>
      </c>
      <c r="R100" s="104">
        <f t="shared" si="26"/>
        <v>419.02199999999999</v>
      </c>
      <c r="S100" s="104"/>
      <c r="T100" s="63">
        <f t="shared" si="22"/>
        <v>1235.9390000000001</v>
      </c>
      <c r="U100" s="107"/>
      <c r="V100" s="105"/>
      <c r="W100" s="105"/>
      <c r="X100" s="105"/>
    </row>
    <row r="101" spans="1:24" s="106" customFormat="1" ht="23.25">
      <c r="A101" s="101"/>
      <c r="B101" s="56"/>
      <c r="C101" s="56"/>
      <c r="D101" s="56"/>
      <c r="E101" s="56"/>
      <c r="F101" s="56"/>
      <c r="G101" s="56"/>
      <c r="H101" s="56"/>
      <c r="I101" s="108" t="s">
        <v>9</v>
      </c>
      <c r="J101" s="102"/>
      <c r="K101" s="118" t="s">
        <v>16</v>
      </c>
      <c r="L101" s="103" t="s">
        <v>103</v>
      </c>
      <c r="M101" s="56"/>
      <c r="N101" s="109"/>
      <c r="O101" s="104"/>
      <c r="P101" s="110">
        <v>102.74299999999999</v>
      </c>
      <c r="Q101" s="110"/>
      <c r="R101" s="56">
        <v>0.67100000000000004</v>
      </c>
      <c r="S101" s="56"/>
      <c r="T101" s="63">
        <f t="shared" si="22"/>
        <v>103.414</v>
      </c>
      <c r="U101" s="107"/>
      <c r="V101" s="105"/>
      <c r="W101" s="105"/>
      <c r="X101" s="105"/>
    </row>
    <row r="102" spans="1:24" s="106" customFormat="1" ht="23.25">
      <c r="A102" s="101"/>
      <c r="B102" s="56"/>
      <c r="C102" s="56"/>
      <c r="D102" s="56"/>
      <c r="E102" s="56"/>
      <c r="F102" s="56"/>
      <c r="G102" s="56"/>
      <c r="H102" s="56"/>
      <c r="I102" s="108" t="s">
        <v>21</v>
      </c>
      <c r="J102" s="102"/>
      <c r="K102" s="119" t="s">
        <v>13</v>
      </c>
      <c r="L102" s="103" t="s">
        <v>104</v>
      </c>
      <c r="M102" s="56"/>
      <c r="N102" s="109"/>
      <c r="O102" s="104"/>
      <c r="P102" s="110">
        <v>129.47</v>
      </c>
      <c r="Q102" s="110">
        <v>427.86200000000002</v>
      </c>
      <c r="R102" s="56">
        <v>418.351</v>
      </c>
      <c r="S102" s="56"/>
      <c r="T102" s="63">
        <f t="shared" si="22"/>
        <v>975.68299999999999</v>
      </c>
      <c r="U102" s="107"/>
      <c r="V102" s="105"/>
      <c r="W102" s="105"/>
      <c r="X102" s="105"/>
    </row>
    <row r="103" spans="1:24" s="106" customFormat="1" ht="46.5">
      <c r="A103" s="101"/>
      <c r="B103" s="56"/>
      <c r="C103" s="56"/>
      <c r="D103" s="56"/>
      <c r="E103" s="56"/>
      <c r="F103" s="56"/>
      <c r="G103" s="56"/>
      <c r="H103" s="56"/>
      <c r="I103" s="108" t="s">
        <v>22</v>
      </c>
      <c r="J103" s="102"/>
      <c r="K103" s="60" t="s">
        <v>17</v>
      </c>
      <c r="L103" s="120" t="s">
        <v>105</v>
      </c>
      <c r="M103" s="56"/>
      <c r="N103" s="109"/>
      <c r="O103" s="104"/>
      <c r="P103" s="110">
        <v>2.81</v>
      </c>
      <c r="Q103" s="110"/>
      <c r="R103" s="56"/>
      <c r="S103" s="56"/>
      <c r="T103" s="63">
        <f t="shared" si="22"/>
        <v>2.81</v>
      </c>
      <c r="U103" s="107"/>
      <c r="V103" s="105"/>
      <c r="W103" s="105"/>
      <c r="X103" s="105"/>
    </row>
    <row r="104" spans="1:24" s="106" customFormat="1" ht="46.5">
      <c r="A104" s="101"/>
      <c r="B104" s="56"/>
      <c r="C104" s="56"/>
      <c r="D104" s="56"/>
      <c r="E104" s="56"/>
      <c r="F104" s="56"/>
      <c r="G104" s="56"/>
      <c r="H104" s="56"/>
      <c r="I104" s="108" t="s">
        <v>21</v>
      </c>
      <c r="J104" s="102"/>
      <c r="K104" s="55" t="s">
        <v>18</v>
      </c>
      <c r="L104" s="103" t="s">
        <v>108</v>
      </c>
      <c r="M104" s="56"/>
      <c r="N104" s="109"/>
      <c r="O104" s="104"/>
      <c r="P104" s="110">
        <v>154.03200000000001</v>
      </c>
      <c r="Q104" s="110"/>
      <c r="R104" s="56"/>
      <c r="S104" s="56"/>
      <c r="T104" s="63">
        <f t="shared" si="22"/>
        <v>154.03200000000001</v>
      </c>
      <c r="U104" s="107"/>
      <c r="V104" s="105"/>
      <c r="W104" s="105"/>
      <c r="X104" s="105"/>
    </row>
    <row r="105" spans="1:24" s="106" customFormat="1" ht="46.5">
      <c r="A105" s="101"/>
      <c r="B105" s="56"/>
      <c r="C105" s="56"/>
      <c r="D105" s="56"/>
      <c r="E105" s="56"/>
      <c r="F105" s="56"/>
      <c r="G105" s="56"/>
      <c r="H105" s="56"/>
      <c r="I105" s="56"/>
      <c r="J105" s="102"/>
      <c r="K105" s="55" t="s">
        <v>19</v>
      </c>
      <c r="L105" s="103" t="s">
        <v>109</v>
      </c>
      <c r="M105" s="56"/>
      <c r="N105" s="104"/>
      <c r="O105" s="104"/>
      <c r="P105" s="110">
        <v>9.0500000000000007</v>
      </c>
      <c r="Q105" s="110"/>
      <c r="R105" s="56">
        <v>5.6159999999999997</v>
      </c>
      <c r="S105" s="56"/>
      <c r="T105" s="63">
        <f t="shared" si="22"/>
        <v>14.666</v>
      </c>
      <c r="U105" s="107"/>
      <c r="V105" s="105"/>
      <c r="W105" s="105"/>
      <c r="X105" s="105"/>
    </row>
    <row r="106" spans="1:24" s="117" customFormat="1" ht="72" customHeight="1">
      <c r="A106" s="111" t="s">
        <v>33</v>
      </c>
      <c r="B106" s="85" t="s">
        <v>122</v>
      </c>
      <c r="C106" s="85"/>
      <c r="D106" s="85"/>
      <c r="E106" s="85"/>
      <c r="F106" s="56"/>
      <c r="G106" s="56"/>
      <c r="H106" s="56"/>
      <c r="I106" s="112" t="s">
        <v>14</v>
      </c>
      <c r="J106" s="112">
        <v>381</v>
      </c>
      <c r="K106" s="113"/>
      <c r="L106" s="98" t="s">
        <v>100</v>
      </c>
      <c r="M106" s="114"/>
      <c r="N106" s="115"/>
      <c r="O106" s="116"/>
      <c r="P106" s="116">
        <f t="shared" ref="P106:R106" si="27">+P107+P112</f>
        <v>253.559</v>
      </c>
      <c r="Q106" s="116">
        <f t="shared" si="27"/>
        <v>318.42399999999998</v>
      </c>
      <c r="R106" s="116">
        <f t="shared" si="27"/>
        <v>372.59999999999997</v>
      </c>
      <c r="S106" s="116"/>
      <c r="T106" s="63">
        <f t="shared" si="22"/>
        <v>944.58299999999986</v>
      </c>
      <c r="U106" s="107"/>
      <c r="V106" s="105"/>
    </row>
    <row r="107" spans="1:24" s="106" customFormat="1" ht="46.5">
      <c r="A107" s="101"/>
      <c r="B107" s="56"/>
      <c r="C107" s="56"/>
      <c r="D107" s="56"/>
      <c r="E107" s="56"/>
      <c r="F107" s="56"/>
      <c r="G107" s="56"/>
      <c r="H107" s="56"/>
      <c r="I107" s="56"/>
      <c r="J107" s="102"/>
      <c r="K107" s="55" t="s">
        <v>15</v>
      </c>
      <c r="L107" s="103" t="s">
        <v>106</v>
      </c>
      <c r="M107" s="56"/>
      <c r="N107" s="104"/>
      <c r="O107" s="104"/>
      <c r="P107" s="104">
        <f t="shared" ref="P107:R107" si="28">SUM(P108:P111)</f>
        <v>253.559</v>
      </c>
      <c r="Q107" s="104">
        <f t="shared" si="28"/>
        <v>318.42399999999998</v>
      </c>
      <c r="R107" s="104">
        <f t="shared" si="28"/>
        <v>372.59999999999997</v>
      </c>
      <c r="S107" s="104"/>
      <c r="T107" s="63">
        <f t="shared" si="22"/>
        <v>944.58299999999986</v>
      </c>
      <c r="U107" s="107"/>
      <c r="V107" s="105"/>
      <c r="W107" s="105"/>
      <c r="X107" s="105"/>
    </row>
    <row r="108" spans="1:24" s="106" customFormat="1" ht="23.25">
      <c r="A108" s="101"/>
      <c r="B108" s="56"/>
      <c r="C108" s="56"/>
      <c r="D108" s="56"/>
      <c r="E108" s="56"/>
      <c r="F108" s="56"/>
      <c r="G108" s="56"/>
      <c r="H108" s="56"/>
      <c r="I108" s="108" t="s">
        <v>9</v>
      </c>
      <c r="J108" s="102"/>
      <c r="K108" s="118" t="s">
        <v>16</v>
      </c>
      <c r="L108" s="103" t="s">
        <v>103</v>
      </c>
      <c r="M108" s="56"/>
      <c r="N108" s="109"/>
      <c r="O108" s="104"/>
      <c r="P108" s="110">
        <v>66.995000000000005</v>
      </c>
      <c r="Q108" s="110"/>
      <c r="R108" s="56">
        <v>0.17399999999999999</v>
      </c>
      <c r="S108" s="56"/>
      <c r="T108" s="63">
        <f t="shared" si="22"/>
        <v>67.169000000000011</v>
      </c>
      <c r="U108" s="107"/>
      <c r="V108" s="105"/>
      <c r="W108" s="105"/>
      <c r="X108" s="105"/>
    </row>
    <row r="109" spans="1:24" s="106" customFormat="1" ht="23.25">
      <c r="A109" s="101"/>
      <c r="B109" s="56"/>
      <c r="C109" s="56"/>
      <c r="D109" s="56"/>
      <c r="E109" s="56"/>
      <c r="F109" s="56"/>
      <c r="G109" s="56"/>
      <c r="H109" s="56"/>
      <c r="I109" s="108" t="s">
        <v>21</v>
      </c>
      <c r="J109" s="102"/>
      <c r="K109" s="119" t="s">
        <v>13</v>
      </c>
      <c r="L109" s="103" t="s">
        <v>104</v>
      </c>
      <c r="M109" s="56"/>
      <c r="N109" s="109"/>
      <c r="O109" s="104"/>
      <c r="P109" s="110">
        <v>73.462999999999994</v>
      </c>
      <c r="Q109" s="110">
        <v>318.42399999999998</v>
      </c>
      <c r="R109" s="56">
        <v>372.42599999999999</v>
      </c>
      <c r="S109" s="56"/>
      <c r="T109" s="63">
        <f t="shared" si="22"/>
        <v>764.31299999999987</v>
      </c>
      <c r="U109" s="107"/>
      <c r="V109" s="105"/>
      <c r="W109" s="105"/>
      <c r="X109" s="105"/>
    </row>
    <row r="110" spans="1:24" s="106" customFormat="1" ht="46.5">
      <c r="A110" s="101"/>
      <c r="B110" s="56"/>
      <c r="C110" s="56"/>
      <c r="D110" s="56"/>
      <c r="E110" s="56"/>
      <c r="F110" s="56"/>
      <c r="G110" s="56"/>
      <c r="H110" s="56"/>
      <c r="I110" s="108" t="s">
        <v>22</v>
      </c>
      <c r="J110" s="102"/>
      <c r="K110" s="60" t="s">
        <v>17</v>
      </c>
      <c r="L110" s="120" t="s">
        <v>105</v>
      </c>
      <c r="M110" s="56"/>
      <c r="N110" s="109"/>
      <c r="O110" s="104"/>
      <c r="P110" s="110">
        <v>2</v>
      </c>
      <c r="Q110" s="110"/>
      <c r="R110" s="56"/>
      <c r="S110" s="56"/>
      <c r="T110" s="63">
        <f t="shared" si="22"/>
        <v>2</v>
      </c>
      <c r="U110" s="107"/>
      <c r="V110" s="105"/>
      <c r="W110" s="105"/>
      <c r="X110" s="105"/>
    </row>
    <row r="111" spans="1:24" s="106" customFormat="1" ht="46.5">
      <c r="A111" s="101"/>
      <c r="B111" s="56"/>
      <c r="C111" s="56"/>
      <c r="D111" s="56"/>
      <c r="E111" s="56"/>
      <c r="F111" s="56"/>
      <c r="G111" s="56"/>
      <c r="H111" s="56"/>
      <c r="I111" s="108" t="s">
        <v>21</v>
      </c>
      <c r="J111" s="102"/>
      <c r="K111" s="55" t="s">
        <v>18</v>
      </c>
      <c r="L111" s="103" t="s">
        <v>108</v>
      </c>
      <c r="M111" s="56"/>
      <c r="N111" s="109"/>
      <c r="O111" s="104"/>
      <c r="P111" s="110">
        <v>111.101</v>
      </c>
      <c r="Q111" s="110"/>
      <c r="R111" s="56"/>
      <c r="S111" s="56"/>
      <c r="T111" s="63">
        <f t="shared" si="22"/>
        <v>111.101</v>
      </c>
      <c r="U111" s="107"/>
      <c r="V111" s="105"/>
      <c r="W111" s="105"/>
      <c r="X111" s="105"/>
    </row>
    <row r="112" spans="1:24" s="106" customFormat="1" ht="46.5">
      <c r="A112" s="101"/>
      <c r="B112" s="56"/>
      <c r="C112" s="56"/>
      <c r="D112" s="56"/>
      <c r="E112" s="56"/>
      <c r="F112" s="56"/>
      <c r="G112" s="56"/>
      <c r="H112" s="56"/>
      <c r="I112" s="56"/>
      <c r="J112" s="102"/>
      <c r="K112" s="55" t="s">
        <v>19</v>
      </c>
      <c r="L112" s="103" t="s">
        <v>109</v>
      </c>
      <c r="M112" s="56"/>
      <c r="N112" s="104"/>
      <c r="O112" s="104"/>
      <c r="P112" s="110"/>
      <c r="Q112" s="110"/>
      <c r="R112" s="56"/>
      <c r="S112" s="56"/>
      <c r="T112" s="63">
        <f t="shared" si="22"/>
        <v>0</v>
      </c>
      <c r="U112" s="107"/>
      <c r="V112" s="105"/>
      <c r="W112" s="105"/>
      <c r="X112" s="105"/>
    </row>
    <row r="113" spans="1:32" s="117" customFormat="1" ht="54.75" customHeight="1">
      <c r="A113" s="111" t="s">
        <v>34</v>
      </c>
      <c r="B113" s="85" t="s">
        <v>123</v>
      </c>
      <c r="C113" s="85"/>
      <c r="D113" s="85"/>
      <c r="E113" s="85"/>
      <c r="F113" s="56"/>
      <c r="G113" s="56"/>
      <c r="H113" s="56"/>
      <c r="I113" s="112" t="s">
        <v>14</v>
      </c>
      <c r="J113" s="112">
        <v>381</v>
      </c>
      <c r="K113" s="113"/>
      <c r="L113" s="98" t="s">
        <v>100</v>
      </c>
      <c r="M113" s="114"/>
      <c r="N113" s="115"/>
      <c r="O113" s="116"/>
      <c r="P113" s="116"/>
      <c r="Q113" s="116"/>
      <c r="R113" s="116">
        <f>+R114+R117</f>
        <v>567.51900000000001</v>
      </c>
      <c r="S113" s="116"/>
      <c r="T113" s="116">
        <f t="shared" ref="T113" si="29">+T114+T117</f>
        <v>567.51900000000001</v>
      </c>
      <c r="U113" s="107"/>
      <c r="V113" s="105"/>
    </row>
    <row r="114" spans="1:32" s="106" customFormat="1" ht="46.5">
      <c r="A114" s="101"/>
      <c r="B114" s="56"/>
      <c r="C114" s="56"/>
      <c r="D114" s="56"/>
      <c r="E114" s="56"/>
      <c r="F114" s="56"/>
      <c r="G114" s="56"/>
      <c r="H114" s="56"/>
      <c r="I114" s="56"/>
      <c r="J114" s="102"/>
      <c r="K114" s="55" t="s">
        <v>15</v>
      </c>
      <c r="L114" s="103" t="s">
        <v>106</v>
      </c>
      <c r="M114" s="56"/>
      <c r="N114" s="104"/>
      <c r="O114" s="104"/>
      <c r="P114" s="104"/>
      <c r="Q114" s="104"/>
      <c r="R114" s="104">
        <f>SUM(R115:R116)</f>
        <v>567.09199999999998</v>
      </c>
      <c r="S114" s="104"/>
      <c r="T114" s="63">
        <f t="shared" ref="T114:T117" si="30">+S114+R114+Q114+P114</f>
        <v>567.09199999999998</v>
      </c>
      <c r="U114" s="107"/>
      <c r="V114" s="105"/>
      <c r="W114" s="105"/>
      <c r="X114" s="105"/>
    </row>
    <row r="115" spans="1:32" s="106" customFormat="1" ht="23.25">
      <c r="A115" s="101"/>
      <c r="B115" s="56"/>
      <c r="C115" s="56"/>
      <c r="D115" s="56"/>
      <c r="E115" s="56"/>
      <c r="F115" s="56"/>
      <c r="G115" s="56"/>
      <c r="H115" s="56"/>
      <c r="I115" s="108" t="s">
        <v>9</v>
      </c>
      <c r="J115" s="102"/>
      <c r="K115" s="118" t="s">
        <v>16</v>
      </c>
      <c r="L115" s="103" t="s">
        <v>103</v>
      </c>
      <c r="M115" s="56"/>
      <c r="N115" s="109"/>
      <c r="O115" s="104"/>
      <c r="P115" s="110"/>
      <c r="Q115" s="110"/>
      <c r="R115" s="56">
        <v>1.6E-2</v>
      </c>
      <c r="S115" s="56"/>
      <c r="T115" s="63">
        <f t="shared" si="30"/>
        <v>1.6E-2</v>
      </c>
      <c r="U115" s="107"/>
      <c r="V115" s="105"/>
      <c r="W115" s="105"/>
      <c r="X115" s="105"/>
    </row>
    <row r="116" spans="1:32" s="106" customFormat="1" ht="23.25">
      <c r="A116" s="101"/>
      <c r="B116" s="56"/>
      <c r="C116" s="56"/>
      <c r="D116" s="56"/>
      <c r="E116" s="56"/>
      <c r="F116" s="56"/>
      <c r="G116" s="56"/>
      <c r="H116" s="56"/>
      <c r="I116" s="108" t="s">
        <v>21</v>
      </c>
      <c r="J116" s="102"/>
      <c r="K116" s="119" t="s">
        <v>13</v>
      </c>
      <c r="L116" s="103" t="s">
        <v>104</v>
      </c>
      <c r="M116" s="56"/>
      <c r="N116" s="109"/>
      <c r="O116" s="104"/>
      <c r="P116" s="110"/>
      <c r="Q116" s="110"/>
      <c r="R116" s="56">
        <v>567.07600000000002</v>
      </c>
      <c r="S116" s="56"/>
      <c r="T116" s="63">
        <f t="shared" si="30"/>
        <v>567.07600000000002</v>
      </c>
      <c r="U116" s="107"/>
      <c r="V116" s="105"/>
      <c r="W116" s="105"/>
      <c r="X116" s="105"/>
    </row>
    <row r="117" spans="1:32" s="106" customFormat="1" ht="46.5">
      <c r="A117" s="101"/>
      <c r="B117" s="56"/>
      <c r="C117" s="56"/>
      <c r="D117" s="56"/>
      <c r="E117" s="56"/>
      <c r="F117" s="56"/>
      <c r="G117" s="56"/>
      <c r="H117" s="56"/>
      <c r="I117" s="56"/>
      <c r="J117" s="102"/>
      <c r="K117" s="55" t="s">
        <v>19</v>
      </c>
      <c r="L117" s="103" t="s">
        <v>109</v>
      </c>
      <c r="M117" s="56"/>
      <c r="N117" s="104"/>
      <c r="O117" s="104"/>
      <c r="P117" s="110"/>
      <c r="Q117" s="110"/>
      <c r="R117" s="56">
        <v>0.42699999999999999</v>
      </c>
      <c r="S117" s="56"/>
      <c r="T117" s="63">
        <f t="shared" si="30"/>
        <v>0.42699999999999999</v>
      </c>
      <c r="U117" s="107"/>
      <c r="V117" s="105"/>
      <c r="W117" s="105"/>
      <c r="X117" s="105"/>
    </row>
    <row r="118" spans="1:32" s="54" customFormat="1" ht="23.25">
      <c r="A118" s="233" t="s">
        <v>124</v>
      </c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</row>
    <row r="119" spans="1:32" s="129" customFormat="1" ht="85.5" customHeight="1">
      <c r="A119" s="121" t="s">
        <v>20</v>
      </c>
      <c r="B119" s="65"/>
      <c r="C119" s="57" t="s">
        <v>170</v>
      </c>
      <c r="D119" s="57" t="s">
        <v>89</v>
      </c>
      <c r="E119" s="65" t="s">
        <v>125</v>
      </c>
      <c r="F119" s="65" t="s">
        <v>95</v>
      </c>
      <c r="G119" s="65" t="s">
        <v>126</v>
      </c>
      <c r="H119" s="122" t="s">
        <v>206</v>
      </c>
      <c r="I119" s="65"/>
      <c r="J119" s="65"/>
      <c r="K119" s="123"/>
      <c r="L119" s="124" t="s">
        <v>85</v>
      </c>
      <c r="M119" s="125"/>
      <c r="N119" s="126"/>
      <c r="O119" s="126">
        <f>+O120+O129+O136+O144+O149+O157</f>
        <v>3006.1310000000003</v>
      </c>
      <c r="P119" s="126">
        <f t="shared" ref="P119:R119" si="31">+P120+P129+P136+P144+P149+P157</f>
        <v>3591.8720000000003</v>
      </c>
      <c r="Q119" s="126">
        <f t="shared" si="31"/>
        <v>2322.623</v>
      </c>
      <c r="R119" s="126">
        <f t="shared" si="31"/>
        <v>4286.1979999999994</v>
      </c>
      <c r="S119" s="126"/>
      <c r="T119" s="126">
        <f>+T120+T129+T136+T144+T149+T157</f>
        <v>13206.824000000001</v>
      </c>
      <c r="U119" s="65" t="s">
        <v>127</v>
      </c>
      <c r="V119" s="127"/>
      <c r="W119" s="127"/>
      <c r="X119" s="127"/>
      <c r="Y119" s="127"/>
      <c r="Z119" s="127"/>
      <c r="AA119" s="128"/>
      <c r="AB119" s="128"/>
      <c r="AC119" s="128"/>
      <c r="AD119" s="128"/>
      <c r="AE119" s="128"/>
      <c r="AF119" s="128"/>
    </row>
    <row r="120" spans="1:32" s="129" customFormat="1" ht="78.75" customHeight="1">
      <c r="A120" s="121" t="s">
        <v>6</v>
      </c>
      <c r="B120" s="65" t="s">
        <v>132</v>
      </c>
      <c r="C120" s="65"/>
      <c r="D120" s="65"/>
      <c r="E120" s="65"/>
      <c r="F120" s="65"/>
      <c r="G120" s="65"/>
      <c r="H120" s="65"/>
      <c r="I120" s="65"/>
      <c r="J120" s="65">
        <v>312</v>
      </c>
      <c r="K120" s="65"/>
      <c r="L120" s="130" t="s">
        <v>100</v>
      </c>
      <c r="M120" s="65"/>
      <c r="N120" s="65"/>
      <c r="O120" s="131">
        <f>O121++O126</f>
        <v>63.100000000000009</v>
      </c>
      <c r="P120" s="131">
        <f>SUM(P121,P127,P128)</f>
        <v>985.39470000000006</v>
      </c>
      <c r="Q120" s="131">
        <f>SUM(Q121,Q126)</f>
        <v>116.989</v>
      </c>
      <c r="R120" s="131">
        <f>SUM(R121,R126)</f>
        <v>109.033</v>
      </c>
      <c r="S120" s="131"/>
      <c r="T120" s="131">
        <f>SUM(O120:R120)</f>
        <v>1274.5166999999999</v>
      </c>
      <c r="U120" s="65"/>
      <c r="V120" s="127"/>
      <c r="W120" s="127"/>
      <c r="X120" s="127"/>
      <c r="Y120" s="127"/>
      <c r="Z120" s="127"/>
      <c r="AA120" s="128"/>
      <c r="AB120" s="128"/>
      <c r="AC120" s="128"/>
      <c r="AD120" s="128"/>
      <c r="AE120" s="128"/>
      <c r="AF120" s="128"/>
    </row>
    <row r="121" spans="1:32" s="129" customFormat="1" ht="33" customHeight="1">
      <c r="A121" s="121"/>
      <c r="B121" s="65"/>
      <c r="C121" s="65"/>
      <c r="D121" s="65"/>
      <c r="E121" s="65"/>
      <c r="F121" s="65"/>
      <c r="G121" s="65"/>
      <c r="H121" s="65"/>
      <c r="I121" s="65"/>
      <c r="J121" s="65"/>
      <c r="K121" s="121" t="s">
        <v>53</v>
      </c>
      <c r="L121" s="130" t="s">
        <v>128</v>
      </c>
      <c r="M121" s="65"/>
      <c r="N121" s="65"/>
      <c r="O121" s="131">
        <f>SUM(O122:O124)</f>
        <v>49.608000000000004</v>
      </c>
      <c r="P121" s="131">
        <f>SUM(P122,P123,P124,P125)</f>
        <v>77.828000000000003</v>
      </c>
      <c r="Q121" s="131">
        <f>SUM(Q124)</f>
        <v>86.001000000000005</v>
      </c>
      <c r="R121" s="131">
        <f>SUM(R124)</f>
        <v>109.033</v>
      </c>
      <c r="S121" s="131"/>
      <c r="T121" s="132">
        <f>+S121+R121+Q121+P121+O121</f>
        <v>322.46999999999997</v>
      </c>
      <c r="U121" s="65"/>
      <c r="V121" s="127"/>
      <c r="W121" s="127"/>
      <c r="X121" s="127"/>
      <c r="Y121" s="127"/>
      <c r="Z121" s="127"/>
      <c r="AA121" s="128"/>
      <c r="AB121" s="128"/>
      <c r="AC121" s="128"/>
      <c r="AD121" s="128"/>
      <c r="AE121" s="128"/>
      <c r="AF121" s="128"/>
    </row>
    <row r="122" spans="1:32" s="129" customFormat="1" ht="23.25">
      <c r="A122" s="121"/>
      <c r="B122" s="65"/>
      <c r="C122" s="65"/>
      <c r="D122" s="65"/>
      <c r="E122" s="65"/>
      <c r="F122" s="65"/>
      <c r="G122" s="65"/>
      <c r="H122" s="65"/>
      <c r="I122" s="65" t="s">
        <v>9</v>
      </c>
      <c r="J122" s="65"/>
      <c r="K122" s="121" t="s">
        <v>54</v>
      </c>
      <c r="L122" s="133" t="s">
        <v>103</v>
      </c>
      <c r="M122" s="65"/>
      <c r="N122" s="65"/>
      <c r="O122" s="131">
        <v>1.522</v>
      </c>
      <c r="P122" s="131">
        <v>4.3470000000000004</v>
      </c>
      <c r="Q122" s="131">
        <v>0</v>
      </c>
      <c r="R122" s="134">
        <v>0</v>
      </c>
      <c r="S122" s="135"/>
      <c r="T122" s="132">
        <f t="shared" ref="T122:T164" si="32">+S122+R122+Q122+P122+O122</f>
        <v>5.8690000000000007</v>
      </c>
      <c r="U122" s="65"/>
      <c r="V122" s="127"/>
      <c r="W122" s="127"/>
      <c r="X122" s="127"/>
      <c r="Y122" s="127"/>
      <c r="Z122" s="127"/>
      <c r="AA122" s="128"/>
      <c r="AB122" s="128"/>
      <c r="AC122" s="128"/>
      <c r="AD122" s="128"/>
      <c r="AE122" s="128"/>
      <c r="AF122" s="128"/>
    </row>
    <row r="123" spans="1:32" s="129" customFormat="1" ht="36.75" customHeight="1">
      <c r="A123" s="121"/>
      <c r="B123" s="65"/>
      <c r="C123" s="65"/>
      <c r="D123" s="65"/>
      <c r="E123" s="65"/>
      <c r="F123" s="65"/>
      <c r="G123" s="65"/>
      <c r="H123" s="65"/>
      <c r="I123" s="65" t="s">
        <v>21</v>
      </c>
      <c r="J123" s="65"/>
      <c r="K123" s="121" t="s">
        <v>55</v>
      </c>
      <c r="L123" s="136" t="s">
        <v>129</v>
      </c>
      <c r="M123" s="65"/>
      <c r="N123" s="65"/>
      <c r="O123" s="131">
        <v>41.231000000000002</v>
      </c>
      <c r="P123" s="131">
        <v>49.265999999999998</v>
      </c>
      <c r="Q123" s="131">
        <v>0</v>
      </c>
      <c r="R123" s="134">
        <v>0</v>
      </c>
      <c r="S123" s="135"/>
      <c r="T123" s="132">
        <f t="shared" si="32"/>
        <v>90.497</v>
      </c>
      <c r="U123" s="65"/>
      <c r="V123" s="127"/>
      <c r="W123" s="127"/>
      <c r="X123" s="127"/>
      <c r="Y123" s="127"/>
      <c r="Z123" s="127"/>
      <c r="AA123" s="128"/>
      <c r="AB123" s="128"/>
      <c r="AC123" s="128"/>
      <c r="AD123" s="128"/>
      <c r="AE123" s="128"/>
      <c r="AF123" s="128"/>
    </row>
    <row r="124" spans="1:32" s="129" customFormat="1" ht="27" customHeight="1">
      <c r="A124" s="121"/>
      <c r="B124" s="65"/>
      <c r="C124" s="65"/>
      <c r="D124" s="65"/>
      <c r="E124" s="65"/>
      <c r="F124" s="65"/>
      <c r="G124" s="65"/>
      <c r="H124" s="65"/>
      <c r="I124" s="65" t="s">
        <v>21</v>
      </c>
      <c r="J124" s="65"/>
      <c r="K124" s="121" t="s">
        <v>56</v>
      </c>
      <c r="L124" s="137" t="s">
        <v>104</v>
      </c>
      <c r="M124" s="65"/>
      <c r="N124" s="65"/>
      <c r="O124" s="131">
        <v>6.8550000000000004</v>
      </c>
      <c r="P124" s="131">
        <v>20.693000000000001</v>
      </c>
      <c r="Q124" s="131">
        <v>86.001000000000005</v>
      </c>
      <c r="R124" s="134">
        <v>109.033</v>
      </c>
      <c r="S124" s="135"/>
      <c r="T124" s="132">
        <f t="shared" si="32"/>
        <v>222.58199999999999</v>
      </c>
      <c r="U124" s="65"/>
      <c r="V124" s="127"/>
      <c r="W124" s="127"/>
      <c r="X124" s="127"/>
      <c r="Y124" s="127"/>
      <c r="Z124" s="127"/>
      <c r="AA124" s="128"/>
      <c r="AB124" s="128"/>
      <c r="AC124" s="128"/>
      <c r="AD124" s="128"/>
      <c r="AE124" s="128"/>
      <c r="AF124" s="128"/>
    </row>
    <row r="125" spans="1:32" s="129" customFormat="1" ht="46.5">
      <c r="A125" s="121"/>
      <c r="B125" s="65"/>
      <c r="C125" s="65"/>
      <c r="D125" s="65"/>
      <c r="E125" s="65"/>
      <c r="F125" s="65"/>
      <c r="G125" s="65"/>
      <c r="H125" s="65"/>
      <c r="I125" s="65" t="s">
        <v>9</v>
      </c>
      <c r="J125" s="65"/>
      <c r="K125" s="121" t="s">
        <v>57</v>
      </c>
      <c r="L125" s="130" t="s">
        <v>105</v>
      </c>
      <c r="M125" s="65"/>
      <c r="N125" s="65"/>
      <c r="O125" s="131">
        <v>0</v>
      </c>
      <c r="P125" s="131">
        <v>3.5219999999999998</v>
      </c>
      <c r="Q125" s="131">
        <v>0</v>
      </c>
      <c r="R125" s="134">
        <v>0</v>
      </c>
      <c r="S125" s="135"/>
      <c r="T125" s="132">
        <f t="shared" si="32"/>
        <v>3.5219999999999998</v>
      </c>
      <c r="U125" s="65"/>
      <c r="V125" s="127"/>
      <c r="W125" s="127"/>
      <c r="X125" s="127"/>
      <c r="Y125" s="127"/>
      <c r="Z125" s="127"/>
      <c r="AA125" s="128"/>
      <c r="AB125" s="128"/>
      <c r="AC125" s="128"/>
      <c r="AD125" s="128"/>
      <c r="AE125" s="128"/>
      <c r="AF125" s="128"/>
    </row>
    <row r="126" spans="1:32" s="129" customFormat="1" ht="46.5">
      <c r="A126" s="121"/>
      <c r="B126" s="65"/>
      <c r="C126" s="65"/>
      <c r="D126" s="65"/>
      <c r="E126" s="65"/>
      <c r="F126" s="65"/>
      <c r="G126" s="65"/>
      <c r="H126" s="65"/>
      <c r="I126" s="65" t="s">
        <v>21</v>
      </c>
      <c r="J126" s="65"/>
      <c r="K126" s="65" t="s">
        <v>39</v>
      </c>
      <c r="L126" s="130" t="s">
        <v>109</v>
      </c>
      <c r="M126" s="65"/>
      <c r="N126" s="65"/>
      <c r="O126" s="131">
        <v>13.492000000000001</v>
      </c>
      <c r="P126" s="131">
        <v>0</v>
      </c>
      <c r="Q126" s="131">
        <v>30.988</v>
      </c>
      <c r="R126" s="134">
        <v>0</v>
      </c>
      <c r="S126" s="135"/>
      <c r="T126" s="132">
        <f t="shared" si="32"/>
        <v>44.480000000000004</v>
      </c>
      <c r="U126" s="65"/>
      <c r="V126" s="127"/>
      <c r="W126" s="127"/>
      <c r="X126" s="127"/>
      <c r="Y126" s="127"/>
      <c r="Z126" s="127"/>
      <c r="AA126" s="128"/>
      <c r="AB126" s="128"/>
      <c r="AC126" s="128"/>
      <c r="AD126" s="128"/>
      <c r="AE126" s="128"/>
      <c r="AF126" s="128"/>
    </row>
    <row r="127" spans="1:32" s="129" customFormat="1" ht="46.5">
      <c r="A127" s="121"/>
      <c r="B127" s="65"/>
      <c r="C127" s="65"/>
      <c r="D127" s="65"/>
      <c r="E127" s="65"/>
      <c r="F127" s="65"/>
      <c r="G127" s="65"/>
      <c r="H127" s="65"/>
      <c r="I127" s="65" t="s">
        <v>9</v>
      </c>
      <c r="J127" s="65"/>
      <c r="K127" s="65">
        <v>100</v>
      </c>
      <c r="L127" s="136" t="s">
        <v>131</v>
      </c>
      <c r="M127" s="65"/>
      <c r="N127" s="65"/>
      <c r="O127" s="131">
        <v>0</v>
      </c>
      <c r="P127" s="131">
        <v>808.82280000000003</v>
      </c>
      <c r="Q127" s="131">
        <v>0</v>
      </c>
      <c r="R127" s="134">
        <v>0</v>
      </c>
      <c r="S127" s="135"/>
      <c r="T127" s="132">
        <f t="shared" si="32"/>
        <v>808.82280000000003</v>
      </c>
      <c r="U127" s="65"/>
      <c r="V127" s="127"/>
      <c r="W127" s="127"/>
      <c r="X127" s="127"/>
      <c r="Y127" s="127"/>
      <c r="Z127" s="127"/>
      <c r="AA127" s="128"/>
      <c r="AB127" s="128"/>
      <c r="AC127" s="128"/>
      <c r="AD127" s="128"/>
      <c r="AE127" s="128"/>
      <c r="AF127" s="128"/>
    </row>
    <row r="128" spans="1:32" s="129" customFormat="1" ht="46.5">
      <c r="A128" s="121"/>
      <c r="B128" s="65"/>
      <c r="C128" s="65"/>
      <c r="D128" s="65"/>
      <c r="E128" s="65"/>
      <c r="F128" s="65"/>
      <c r="G128" s="65"/>
      <c r="H128" s="65"/>
      <c r="I128" s="65" t="s">
        <v>21</v>
      </c>
      <c r="J128" s="65"/>
      <c r="K128" s="65">
        <v>107</v>
      </c>
      <c r="L128" s="130" t="s">
        <v>130</v>
      </c>
      <c r="M128" s="65"/>
      <c r="N128" s="65"/>
      <c r="O128" s="131">
        <v>0</v>
      </c>
      <c r="P128" s="131">
        <v>98.743899999999996</v>
      </c>
      <c r="Q128" s="131">
        <v>0</v>
      </c>
      <c r="R128" s="134">
        <v>0</v>
      </c>
      <c r="S128" s="135"/>
      <c r="T128" s="132">
        <f t="shared" si="32"/>
        <v>98.743899999999996</v>
      </c>
      <c r="U128" s="65"/>
      <c r="V128" s="127"/>
      <c r="W128" s="127"/>
      <c r="X128" s="127"/>
      <c r="Y128" s="127"/>
      <c r="Z128" s="127"/>
      <c r="AA128" s="128"/>
      <c r="AB128" s="128"/>
      <c r="AC128" s="128"/>
      <c r="AD128" s="128"/>
      <c r="AE128" s="128"/>
      <c r="AF128" s="128"/>
    </row>
    <row r="129" spans="1:32" s="129" customFormat="1" ht="79.5" customHeight="1">
      <c r="A129" s="121" t="s">
        <v>1</v>
      </c>
      <c r="B129" s="65" t="s">
        <v>133</v>
      </c>
      <c r="C129" s="65"/>
      <c r="D129" s="65"/>
      <c r="E129" s="65"/>
      <c r="F129" s="65"/>
      <c r="G129" s="65"/>
      <c r="H129" s="65"/>
      <c r="I129" s="65"/>
      <c r="J129" s="65">
        <v>312</v>
      </c>
      <c r="K129" s="65"/>
      <c r="L129" s="130" t="s">
        <v>100</v>
      </c>
      <c r="M129" s="65"/>
      <c r="N129" s="65"/>
      <c r="O129" s="131">
        <f>O130+O135</f>
        <v>721.58600000000001</v>
      </c>
      <c r="P129" s="131">
        <f>P130+P135</f>
        <v>183.5763</v>
      </c>
      <c r="Q129" s="131">
        <f>Q130+Q135</f>
        <v>156.14400000000001</v>
      </c>
      <c r="R129" s="131">
        <f>R130+R135</f>
        <v>290.59399999999999</v>
      </c>
      <c r="S129" s="131"/>
      <c r="T129" s="132">
        <f t="shared" si="32"/>
        <v>1351.9003</v>
      </c>
      <c r="U129" s="65"/>
      <c r="V129" s="127"/>
      <c r="W129" s="127"/>
      <c r="X129" s="127"/>
      <c r="Y129" s="127"/>
      <c r="Z129" s="127"/>
      <c r="AA129" s="128"/>
      <c r="AB129" s="128"/>
      <c r="AC129" s="128"/>
      <c r="AD129" s="128"/>
      <c r="AE129" s="128"/>
      <c r="AF129" s="128"/>
    </row>
    <row r="130" spans="1:32" s="129" customFormat="1" ht="46.5">
      <c r="A130" s="121"/>
      <c r="B130" s="65"/>
      <c r="C130" s="65"/>
      <c r="D130" s="65"/>
      <c r="E130" s="65"/>
      <c r="F130" s="65"/>
      <c r="G130" s="65"/>
      <c r="H130" s="65"/>
      <c r="I130" s="65"/>
      <c r="J130" s="65"/>
      <c r="K130" s="121" t="s">
        <v>53</v>
      </c>
      <c r="L130" s="130" t="s">
        <v>128</v>
      </c>
      <c r="M130" s="65"/>
      <c r="N130" s="65"/>
      <c r="O130" s="131">
        <f>SUM(O133)</f>
        <v>707.07799999999997</v>
      </c>
      <c r="P130" s="131">
        <f>SUM(P131:P134)</f>
        <v>168.14600000000002</v>
      </c>
      <c r="Q130" s="131">
        <f>SUM(Q133)</f>
        <v>156.14400000000001</v>
      </c>
      <c r="R130" s="131">
        <f>SUM(R133)</f>
        <v>272.72800000000001</v>
      </c>
      <c r="S130" s="131"/>
      <c r="T130" s="132">
        <f t="shared" si="32"/>
        <v>1304.096</v>
      </c>
      <c r="U130" s="65"/>
      <c r="V130" s="127"/>
      <c r="W130" s="127"/>
      <c r="X130" s="127"/>
      <c r="Y130" s="127"/>
      <c r="Z130" s="127"/>
      <c r="AA130" s="128"/>
      <c r="AB130" s="128"/>
      <c r="AC130" s="128"/>
      <c r="AD130" s="128"/>
      <c r="AE130" s="128"/>
      <c r="AF130" s="128"/>
    </row>
    <row r="131" spans="1:32" s="129" customFormat="1" ht="23.25">
      <c r="A131" s="121"/>
      <c r="B131" s="65"/>
      <c r="C131" s="65"/>
      <c r="D131" s="65"/>
      <c r="E131" s="65"/>
      <c r="F131" s="65"/>
      <c r="G131" s="65"/>
      <c r="H131" s="65"/>
      <c r="I131" s="65" t="s">
        <v>9</v>
      </c>
      <c r="J131" s="65"/>
      <c r="K131" s="121" t="s">
        <v>54</v>
      </c>
      <c r="L131" s="138" t="s">
        <v>103</v>
      </c>
      <c r="M131" s="65"/>
      <c r="N131" s="65"/>
      <c r="O131" s="131">
        <v>0</v>
      </c>
      <c r="P131" s="131">
        <v>14.696</v>
      </c>
      <c r="Q131" s="131">
        <v>0</v>
      </c>
      <c r="R131" s="134">
        <v>0</v>
      </c>
      <c r="S131" s="135"/>
      <c r="T131" s="132">
        <f t="shared" si="32"/>
        <v>14.696</v>
      </c>
      <c r="U131" s="65"/>
      <c r="V131" s="127"/>
      <c r="W131" s="127"/>
      <c r="X131" s="127"/>
      <c r="Y131" s="127"/>
      <c r="Z131" s="127"/>
      <c r="AA131" s="128"/>
      <c r="AB131" s="128"/>
      <c r="AC131" s="128"/>
      <c r="AD131" s="128"/>
      <c r="AE131" s="128"/>
      <c r="AF131" s="128"/>
    </row>
    <row r="132" spans="1:32" s="129" customFormat="1" ht="46.5">
      <c r="A132" s="121"/>
      <c r="B132" s="65"/>
      <c r="C132" s="65"/>
      <c r="D132" s="65"/>
      <c r="E132" s="65"/>
      <c r="F132" s="65"/>
      <c r="G132" s="65"/>
      <c r="H132" s="65"/>
      <c r="I132" s="65" t="s">
        <v>21</v>
      </c>
      <c r="J132" s="65"/>
      <c r="K132" s="121" t="s">
        <v>55</v>
      </c>
      <c r="L132" s="136" t="s">
        <v>129</v>
      </c>
      <c r="M132" s="65"/>
      <c r="N132" s="65"/>
      <c r="O132" s="131">
        <v>0</v>
      </c>
      <c r="P132" s="131">
        <v>53.021999999999998</v>
      </c>
      <c r="Q132" s="131">
        <v>0</v>
      </c>
      <c r="R132" s="134">
        <v>0</v>
      </c>
      <c r="S132" s="135"/>
      <c r="T132" s="132">
        <f t="shared" si="32"/>
        <v>53.021999999999998</v>
      </c>
      <c r="U132" s="65"/>
      <c r="V132" s="127"/>
      <c r="W132" s="127"/>
      <c r="X132" s="127"/>
      <c r="Y132" s="127"/>
      <c r="Z132" s="127"/>
      <c r="AA132" s="128"/>
      <c r="AB132" s="128"/>
      <c r="AC132" s="128"/>
      <c r="AD132" s="128"/>
      <c r="AE132" s="128"/>
      <c r="AF132" s="128"/>
    </row>
    <row r="133" spans="1:32" s="129" customFormat="1" ht="23.25">
      <c r="A133" s="121"/>
      <c r="B133" s="65"/>
      <c r="C133" s="65"/>
      <c r="D133" s="65"/>
      <c r="E133" s="65"/>
      <c r="F133" s="65"/>
      <c r="G133" s="65"/>
      <c r="H133" s="65"/>
      <c r="I133" s="65" t="s">
        <v>21</v>
      </c>
      <c r="J133" s="65"/>
      <c r="K133" s="121" t="s">
        <v>56</v>
      </c>
      <c r="L133" s="137" t="s">
        <v>104</v>
      </c>
      <c r="M133" s="65"/>
      <c r="N133" s="65"/>
      <c r="O133" s="131">
        <v>707.07799999999997</v>
      </c>
      <c r="P133" s="131">
        <v>91.153999999999996</v>
      </c>
      <c r="Q133" s="131">
        <v>156.14400000000001</v>
      </c>
      <c r="R133" s="134">
        <v>272.72800000000001</v>
      </c>
      <c r="S133" s="135"/>
      <c r="T133" s="132">
        <f t="shared" si="32"/>
        <v>1227.104</v>
      </c>
      <c r="U133" s="65"/>
      <c r="V133" s="127"/>
      <c r="W133" s="127"/>
      <c r="X133" s="127"/>
      <c r="Y133" s="127"/>
      <c r="Z133" s="127"/>
      <c r="AA133" s="128"/>
      <c r="AB133" s="128"/>
      <c r="AC133" s="128"/>
      <c r="AD133" s="128"/>
      <c r="AE133" s="128"/>
      <c r="AF133" s="128"/>
    </row>
    <row r="134" spans="1:32" s="129" customFormat="1" ht="49.5" customHeight="1">
      <c r="A134" s="121"/>
      <c r="B134" s="65"/>
      <c r="C134" s="65"/>
      <c r="D134" s="65"/>
      <c r="E134" s="65"/>
      <c r="F134" s="65"/>
      <c r="G134" s="65"/>
      <c r="H134" s="65"/>
      <c r="I134" s="65" t="s">
        <v>9</v>
      </c>
      <c r="J134" s="65"/>
      <c r="K134" s="121" t="s">
        <v>57</v>
      </c>
      <c r="L134" s="130" t="s">
        <v>105</v>
      </c>
      <c r="M134" s="65"/>
      <c r="N134" s="65"/>
      <c r="O134" s="131">
        <v>0</v>
      </c>
      <c r="P134" s="131">
        <v>9.2739999999999991</v>
      </c>
      <c r="Q134" s="131">
        <v>0</v>
      </c>
      <c r="R134" s="134">
        <v>0</v>
      </c>
      <c r="S134" s="135"/>
      <c r="T134" s="132">
        <f t="shared" si="32"/>
        <v>9.2739999999999991</v>
      </c>
      <c r="U134" s="65"/>
      <c r="V134" s="127"/>
      <c r="W134" s="127"/>
      <c r="X134" s="127"/>
      <c r="Y134" s="127"/>
      <c r="Z134" s="127"/>
      <c r="AA134" s="128"/>
      <c r="AB134" s="128"/>
      <c r="AC134" s="128"/>
      <c r="AD134" s="128"/>
      <c r="AE134" s="128"/>
      <c r="AF134" s="128"/>
    </row>
    <row r="135" spans="1:32" s="129" customFormat="1" ht="46.5">
      <c r="A135" s="121"/>
      <c r="B135" s="65"/>
      <c r="C135" s="65"/>
      <c r="D135" s="65"/>
      <c r="E135" s="65"/>
      <c r="F135" s="65"/>
      <c r="G135" s="65"/>
      <c r="H135" s="65"/>
      <c r="I135" s="65" t="s">
        <v>21</v>
      </c>
      <c r="J135" s="65"/>
      <c r="K135" s="65" t="s">
        <v>39</v>
      </c>
      <c r="L135" s="130" t="s">
        <v>109</v>
      </c>
      <c r="M135" s="65"/>
      <c r="N135" s="65"/>
      <c r="O135" s="131">
        <v>14.507999999999999</v>
      </c>
      <c r="P135" s="131">
        <v>15.430299999999999</v>
      </c>
      <c r="Q135" s="131">
        <v>0</v>
      </c>
      <c r="R135" s="134">
        <v>17.866</v>
      </c>
      <c r="S135" s="135"/>
      <c r="T135" s="132">
        <f t="shared" si="32"/>
        <v>47.804299999999998</v>
      </c>
      <c r="U135" s="65"/>
      <c r="V135" s="127"/>
      <c r="W135" s="127"/>
      <c r="X135" s="127"/>
      <c r="Y135" s="127"/>
      <c r="Z135" s="127"/>
      <c r="AA135" s="128"/>
      <c r="AB135" s="128"/>
      <c r="AC135" s="128"/>
      <c r="AD135" s="128"/>
      <c r="AE135" s="128"/>
      <c r="AF135" s="128"/>
    </row>
    <row r="136" spans="1:32" s="129" customFormat="1" ht="74.25" customHeight="1">
      <c r="A136" s="121" t="s">
        <v>2</v>
      </c>
      <c r="B136" s="65" t="s">
        <v>134</v>
      </c>
      <c r="C136" s="65"/>
      <c r="D136" s="65"/>
      <c r="E136" s="65"/>
      <c r="F136" s="65"/>
      <c r="G136" s="65"/>
      <c r="H136" s="65"/>
      <c r="I136" s="65"/>
      <c r="J136" s="65">
        <v>312</v>
      </c>
      <c r="K136" s="65"/>
      <c r="L136" s="130" t="s">
        <v>100</v>
      </c>
      <c r="M136" s="65"/>
      <c r="N136" s="65"/>
      <c r="O136" s="131">
        <f>SUM(O137,O143)</f>
        <v>1695.5450000000001</v>
      </c>
      <c r="P136" s="131">
        <f>P137+P143</f>
        <v>1348.63</v>
      </c>
      <c r="Q136" s="131">
        <f>SUM(Q137,Q142,Q143)</f>
        <v>1197.0210000000002</v>
      </c>
      <c r="R136" s="131">
        <f>SUM(R137,R142,R143)</f>
        <v>892.61300000000006</v>
      </c>
      <c r="S136" s="131"/>
      <c r="T136" s="132">
        <f t="shared" si="32"/>
        <v>5133.8090000000002</v>
      </c>
      <c r="U136" s="65"/>
      <c r="V136" s="127"/>
      <c r="W136" s="127"/>
      <c r="X136" s="127"/>
      <c r="Y136" s="127"/>
      <c r="Z136" s="127"/>
      <c r="AA136" s="128"/>
      <c r="AB136" s="128"/>
      <c r="AC136" s="128"/>
      <c r="AD136" s="128"/>
      <c r="AE136" s="128"/>
      <c r="AF136" s="128"/>
    </row>
    <row r="137" spans="1:32" s="129" customFormat="1" ht="23.25">
      <c r="A137" s="121"/>
      <c r="B137" s="65"/>
      <c r="C137" s="65"/>
      <c r="D137" s="65"/>
      <c r="E137" s="65"/>
      <c r="F137" s="65"/>
      <c r="G137" s="65"/>
      <c r="H137" s="65"/>
      <c r="I137" s="65"/>
      <c r="J137" s="65"/>
      <c r="K137" s="121" t="s">
        <v>15</v>
      </c>
      <c r="L137" s="130" t="s">
        <v>135</v>
      </c>
      <c r="M137" s="65"/>
      <c r="N137" s="65"/>
      <c r="O137" s="139">
        <f>SUM(O138:O140)</f>
        <v>1571.146</v>
      </c>
      <c r="P137" s="139">
        <f>SUM(P138:P141)</f>
        <v>1348.63</v>
      </c>
      <c r="Q137" s="139">
        <f>SUM(Q140)</f>
        <v>555.91200000000003</v>
      </c>
      <c r="R137" s="131">
        <f>SUM(R138:R141)</f>
        <v>530.31399999999996</v>
      </c>
      <c r="S137" s="131"/>
      <c r="T137" s="132">
        <f t="shared" si="32"/>
        <v>4006.0020000000004</v>
      </c>
      <c r="U137" s="65"/>
      <c r="V137" s="127"/>
      <c r="W137" s="127"/>
      <c r="X137" s="127"/>
      <c r="Y137" s="127"/>
      <c r="Z137" s="127"/>
      <c r="AA137" s="128"/>
      <c r="AB137" s="128"/>
      <c r="AC137" s="128"/>
      <c r="AD137" s="128"/>
      <c r="AE137" s="128"/>
      <c r="AF137" s="128"/>
    </row>
    <row r="138" spans="1:32" s="129" customFormat="1" ht="23.25">
      <c r="A138" s="121"/>
      <c r="B138" s="65"/>
      <c r="C138" s="65"/>
      <c r="D138" s="65"/>
      <c r="E138" s="65"/>
      <c r="F138" s="65"/>
      <c r="G138" s="65"/>
      <c r="H138" s="65"/>
      <c r="I138" s="65" t="s">
        <v>9</v>
      </c>
      <c r="J138" s="65"/>
      <c r="K138" s="121" t="s">
        <v>16</v>
      </c>
      <c r="L138" s="138" t="s">
        <v>103</v>
      </c>
      <c r="M138" s="65"/>
      <c r="N138" s="65"/>
      <c r="O138" s="139">
        <v>33.593000000000004</v>
      </c>
      <c r="P138" s="139">
        <v>62.081000000000003</v>
      </c>
      <c r="Q138" s="139">
        <v>0</v>
      </c>
      <c r="R138" s="134">
        <v>1.002</v>
      </c>
      <c r="S138" s="135"/>
      <c r="T138" s="132">
        <f t="shared" si="32"/>
        <v>96.676000000000016</v>
      </c>
      <c r="U138" s="65"/>
      <c r="V138" s="127"/>
      <c r="W138" s="127"/>
      <c r="X138" s="127"/>
      <c r="Y138" s="127"/>
      <c r="Z138" s="127"/>
      <c r="AA138" s="128"/>
      <c r="AB138" s="128"/>
      <c r="AC138" s="128"/>
      <c r="AD138" s="128"/>
      <c r="AE138" s="128"/>
      <c r="AF138" s="128"/>
    </row>
    <row r="139" spans="1:32" s="142" customFormat="1" ht="46.5">
      <c r="A139" s="121"/>
      <c r="B139" s="65"/>
      <c r="C139" s="65"/>
      <c r="D139" s="65"/>
      <c r="E139" s="65"/>
      <c r="F139" s="65"/>
      <c r="G139" s="65"/>
      <c r="H139" s="65"/>
      <c r="I139" s="65" t="s">
        <v>21</v>
      </c>
      <c r="J139" s="65"/>
      <c r="K139" s="121" t="s">
        <v>58</v>
      </c>
      <c r="L139" s="136" t="s">
        <v>129</v>
      </c>
      <c r="M139" s="65"/>
      <c r="N139" s="65"/>
      <c r="O139" s="139">
        <v>284.83999999999997</v>
      </c>
      <c r="P139" s="139">
        <v>258.78899999999999</v>
      </c>
      <c r="Q139" s="139">
        <v>0</v>
      </c>
      <c r="R139" s="134">
        <v>0</v>
      </c>
      <c r="S139" s="135"/>
      <c r="T139" s="132">
        <f t="shared" si="32"/>
        <v>543.62899999999991</v>
      </c>
      <c r="U139" s="65"/>
      <c r="V139" s="140"/>
      <c r="W139" s="140"/>
      <c r="X139" s="140"/>
      <c r="Y139" s="140"/>
      <c r="Z139" s="140"/>
      <c r="AA139" s="141"/>
      <c r="AB139" s="141"/>
      <c r="AC139" s="141"/>
      <c r="AD139" s="141"/>
      <c r="AE139" s="141"/>
      <c r="AF139" s="141"/>
    </row>
    <row r="140" spans="1:32" s="142" customFormat="1" ht="23.25">
      <c r="A140" s="121"/>
      <c r="B140" s="65"/>
      <c r="C140" s="65"/>
      <c r="D140" s="65"/>
      <c r="E140" s="65"/>
      <c r="F140" s="65"/>
      <c r="G140" s="65"/>
      <c r="H140" s="65"/>
      <c r="I140" s="65" t="s">
        <v>21</v>
      </c>
      <c r="J140" s="65"/>
      <c r="K140" s="121" t="s">
        <v>13</v>
      </c>
      <c r="L140" s="137" t="s">
        <v>104</v>
      </c>
      <c r="M140" s="65"/>
      <c r="N140" s="65"/>
      <c r="O140" s="139">
        <v>1252.713</v>
      </c>
      <c r="P140" s="139">
        <v>992.54100000000005</v>
      </c>
      <c r="Q140" s="139">
        <v>555.91200000000003</v>
      </c>
      <c r="R140" s="134">
        <v>529.31200000000001</v>
      </c>
      <c r="S140" s="135"/>
      <c r="T140" s="132">
        <f t="shared" si="32"/>
        <v>3330.4780000000001</v>
      </c>
      <c r="U140" s="65"/>
      <c r="V140" s="140"/>
      <c r="W140" s="140"/>
      <c r="X140" s="140"/>
      <c r="Y140" s="140"/>
      <c r="Z140" s="140"/>
      <c r="AA140" s="141"/>
      <c r="AB140" s="141"/>
      <c r="AC140" s="141"/>
      <c r="AD140" s="141"/>
      <c r="AE140" s="141"/>
      <c r="AF140" s="141"/>
    </row>
    <row r="141" spans="1:32" s="142" customFormat="1" ht="46.5">
      <c r="A141" s="121"/>
      <c r="B141" s="65"/>
      <c r="C141" s="65"/>
      <c r="D141" s="65"/>
      <c r="E141" s="65"/>
      <c r="F141" s="65"/>
      <c r="G141" s="65"/>
      <c r="H141" s="65"/>
      <c r="I141" s="65" t="s">
        <v>9</v>
      </c>
      <c r="J141" s="65"/>
      <c r="K141" s="121" t="s">
        <v>17</v>
      </c>
      <c r="L141" s="130" t="s">
        <v>105</v>
      </c>
      <c r="M141" s="65"/>
      <c r="N141" s="65"/>
      <c r="O141" s="139">
        <v>0</v>
      </c>
      <c r="P141" s="139">
        <v>35.219000000000001</v>
      </c>
      <c r="Q141" s="139">
        <v>0</v>
      </c>
      <c r="R141" s="134">
        <v>0</v>
      </c>
      <c r="S141" s="135"/>
      <c r="T141" s="132">
        <f t="shared" si="32"/>
        <v>35.219000000000001</v>
      </c>
      <c r="U141" s="65"/>
      <c r="V141" s="140"/>
      <c r="W141" s="140"/>
      <c r="X141" s="140"/>
      <c r="Y141" s="140"/>
      <c r="Z141" s="140"/>
      <c r="AA141" s="141"/>
      <c r="AB141" s="141"/>
      <c r="AC141" s="141"/>
      <c r="AD141" s="141"/>
      <c r="AE141" s="141"/>
      <c r="AF141" s="141"/>
    </row>
    <row r="142" spans="1:32" s="142" customFormat="1" ht="46.5">
      <c r="A142" s="121"/>
      <c r="B142" s="65"/>
      <c r="C142" s="65"/>
      <c r="D142" s="65"/>
      <c r="E142" s="65"/>
      <c r="F142" s="65"/>
      <c r="G142" s="65"/>
      <c r="H142" s="65"/>
      <c r="I142" s="65" t="s">
        <v>21</v>
      </c>
      <c r="J142" s="65"/>
      <c r="K142" s="121" t="s">
        <v>137</v>
      </c>
      <c r="L142" s="130" t="s">
        <v>136</v>
      </c>
      <c r="M142" s="65"/>
      <c r="N142" s="65"/>
      <c r="O142" s="139">
        <v>0</v>
      </c>
      <c r="P142" s="139">
        <v>0</v>
      </c>
      <c r="Q142" s="139">
        <v>583.24800000000005</v>
      </c>
      <c r="R142" s="134">
        <v>38.445</v>
      </c>
      <c r="S142" s="135"/>
      <c r="T142" s="132">
        <f t="shared" si="32"/>
        <v>621.6930000000001</v>
      </c>
      <c r="U142" s="65"/>
      <c r="V142" s="140"/>
      <c r="W142" s="140"/>
      <c r="X142" s="140"/>
      <c r="Y142" s="140"/>
      <c r="Z142" s="140"/>
      <c r="AA142" s="141"/>
      <c r="AB142" s="141"/>
      <c r="AC142" s="141"/>
      <c r="AD142" s="141"/>
      <c r="AE142" s="141"/>
      <c r="AF142" s="141"/>
    </row>
    <row r="143" spans="1:32" s="142" customFormat="1" ht="46.5">
      <c r="A143" s="121"/>
      <c r="B143" s="65"/>
      <c r="C143" s="65"/>
      <c r="D143" s="65"/>
      <c r="E143" s="65"/>
      <c r="F143" s="65"/>
      <c r="G143" s="65"/>
      <c r="H143" s="65"/>
      <c r="I143" s="65" t="s">
        <v>21</v>
      </c>
      <c r="J143" s="65"/>
      <c r="K143" s="65" t="s">
        <v>39</v>
      </c>
      <c r="L143" s="130" t="s">
        <v>109</v>
      </c>
      <c r="M143" s="65"/>
      <c r="N143" s="65"/>
      <c r="O143" s="139">
        <v>124.399</v>
      </c>
      <c r="P143" s="139">
        <v>0</v>
      </c>
      <c r="Q143" s="139">
        <v>57.860999999999997</v>
      </c>
      <c r="R143" s="134">
        <v>323.85399999999998</v>
      </c>
      <c r="S143" s="135"/>
      <c r="T143" s="132">
        <f t="shared" si="32"/>
        <v>506.11399999999998</v>
      </c>
      <c r="U143" s="65"/>
      <c r="V143" s="140"/>
      <c r="W143" s="140"/>
      <c r="X143" s="140"/>
      <c r="Y143" s="140"/>
      <c r="Z143" s="140"/>
      <c r="AA143" s="141"/>
      <c r="AB143" s="141"/>
      <c r="AC143" s="141"/>
      <c r="AD143" s="141"/>
      <c r="AE143" s="141"/>
      <c r="AF143" s="141"/>
    </row>
    <row r="144" spans="1:32" s="142" customFormat="1" ht="84.75" customHeight="1">
      <c r="A144" s="121" t="s">
        <v>20</v>
      </c>
      <c r="B144" s="65" t="s">
        <v>138</v>
      </c>
      <c r="C144" s="65"/>
      <c r="D144" s="65"/>
      <c r="E144" s="65"/>
      <c r="F144" s="65"/>
      <c r="G144" s="65"/>
      <c r="H144" s="65"/>
      <c r="I144" s="65"/>
      <c r="J144" s="65">
        <v>312</v>
      </c>
      <c r="K144" s="65"/>
      <c r="L144" s="130" t="s">
        <v>100</v>
      </c>
      <c r="M144" s="65"/>
      <c r="N144" s="65"/>
      <c r="O144" s="131"/>
      <c r="P144" s="131"/>
      <c r="Q144" s="131"/>
      <c r="R144" s="131">
        <f>SUM(R145,R147,R148)</f>
        <v>1605.1589999999999</v>
      </c>
      <c r="S144" s="131"/>
      <c r="T144" s="132">
        <f t="shared" si="32"/>
        <v>1605.1589999999999</v>
      </c>
      <c r="U144" s="65"/>
      <c r="V144" s="140"/>
      <c r="W144" s="140"/>
      <c r="X144" s="140"/>
      <c r="Y144" s="140"/>
      <c r="Z144" s="140"/>
      <c r="AA144" s="141"/>
      <c r="AB144" s="141"/>
      <c r="AC144" s="141"/>
      <c r="AD144" s="141"/>
      <c r="AE144" s="141"/>
      <c r="AF144" s="141"/>
    </row>
    <row r="145" spans="1:32" s="142" customFormat="1" ht="23.25">
      <c r="A145" s="121"/>
      <c r="B145" s="65"/>
      <c r="C145" s="65"/>
      <c r="D145" s="65"/>
      <c r="E145" s="65"/>
      <c r="F145" s="65"/>
      <c r="G145" s="65"/>
      <c r="H145" s="65"/>
      <c r="I145" s="65"/>
      <c r="J145" s="65"/>
      <c r="K145" s="121" t="s">
        <v>15</v>
      </c>
      <c r="L145" s="130" t="s">
        <v>135</v>
      </c>
      <c r="M145" s="65"/>
      <c r="N145" s="65"/>
      <c r="O145" s="139"/>
      <c r="P145" s="139"/>
      <c r="Q145" s="139"/>
      <c r="R145" s="131">
        <f>SUM(R146)</f>
        <v>1148.886</v>
      </c>
      <c r="S145" s="131"/>
      <c r="T145" s="132">
        <f t="shared" si="32"/>
        <v>1148.886</v>
      </c>
      <c r="U145" s="65"/>
      <c r="V145" s="140"/>
      <c r="W145" s="140"/>
      <c r="X145" s="140"/>
      <c r="Y145" s="140"/>
      <c r="Z145" s="140"/>
      <c r="AA145" s="141"/>
      <c r="AB145" s="141"/>
      <c r="AC145" s="141"/>
      <c r="AD145" s="141"/>
      <c r="AE145" s="141"/>
      <c r="AF145" s="141"/>
    </row>
    <row r="146" spans="1:32" s="142" customFormat="1" ht="23.25">
      <c r="A146" s="121"/>
      <c r="B146" s="65"/>
      <c r="C146" s="65"/>
      <c r="D146" s="65"/>
      <c r="E146" s="65"/>
      <c r="F146" s="65"/>
      <c r="G146" s="65"/>
      <c r="H146" s="65"/>
      <c r="I146" s="65" t="s">
        <v>21</v>
      </c>
      <c r="J146" s="65"/>
      <c r="K146" s="121" t="s">
        <v>13</v>
      </c>
      <c r="L146" s="137" t="s">
        <v>104</v>
      </c>
      <c r="M146" s="65"/>
      <c r="N146" s="65"/>
      <c r="O146" s="139"/>
      <c r="P146" s="139"/>
      <c r="Q146" s="139"/>
      <c r="R146" s="134">
        <v>1148.886</v>
      </c>
      <c r="S146" s="135"/>
      <c r="T146" s="132">
        <f t="shared" si="32"/>
        <v>1148.886</v>
      </c>
      <c r="U146" s="65"/>
      <c r="V146" s="140"/>
      <c r="W146" s="140"/>
      <c r="X146" s="140"/>
      <c r="Y146" s="140"/>
      <c r="Z146" s="140"/>
      <c r="AA146" s="141"/>
      <c r="AB146" s="141"/>
      <c r="AC146" s="141"/>
      <c r="AD146" s="141"/>
      <c r="AE146" s="141"/>
      <c r="AF146" s="141"/>
    </row>
    <row r="147" spans="1:32" s="142" customFormat="1" ht="46.5">
      <c r="A147" s="121"/>
      <c r="B147" s="65"/>
      <c r="C147" s="65"/>
      <c r="D147" s="65"/>
      <c r="E147" s="65"/>
      <c r="F147" s="65"/>
      <c r="G147" s="65"/>
      <c r="H147" s="65"/>
      <c r="I147" s="65" t="s">
        <v>21</v>
      </c>
      <c r="J147" s="65"/>
      <c r="K147" s="121" t="s">
        <v>137</v>
      </c>
      <c r="L147" s="130" t="s">
        <v>136</v>
      </c>
      <c r="M147" s="65"/>
      <c r="N147" s="65"/>
      <c r="O147" s="139"/>
      <c r="P147" s="139"/>
      <c r="Q147" s="139"/>
      <c r="R147" s="134">
        <v>63.445</v>
      </c>
      <c r="S147" s="135"/>
      <c r="T147" s="132"/>
      <c r="U147" s="65"/>
      <c r="V147" s="140"/>
      <c r="W147" s="140"/>
      <c r="X147" s="140"/>
      <c r="Y147" s="140"/>
      <c r="Z147" s="140"/>
      <c r="AA147" s="141"/>
      <c r="AB147" s="141"/>
      <c r="AC147" s="141"/>
      <c r="AD147" s="141"/>
      <c r="AE147" s="141"/>
      <c r="AF147" s="141"/>
    </row>
    <row r="148" spans="1:32" s="142" customFormat="1" ht="46.5">
      <c r="A148" s="121"/>
      <c r="B148" s="65"/>
      <c r="C148" s="65"/>
      <c r="D148" s="65"/>
      <c r="E148" s="65"/>
      <c r="F148" s="65"/>
      <c r="G148" s="65"/>
      <c r="H148" s="65"/>
      <c r="I148" s="65" t="s">
        <v>21</v>
      </c>
      <c r="J148" s="65"/>
      <c r="K148" s="65" t="s">
        <v>39</v>
      </c>
      <c r="L148" s="130" t="s">
        <v>109</v>
      </c>
      <c r="M148" s="65"/>
      <c r="N148" s="65"/>
      <c r="O148" s="139"/>
      <c r="P148" s="139"/>
      <c r="Q148" s="139"/>
      <c r="R148" s="134">
        <v>392.82799999999997</v>
      </c>
      <c r="S148" s="135"/>
      <c r="T148" s="132">
        <f t="shared" si="32"/>
        <v>392.82799999999997</v>
      </c>
      <c r="U148" s="65"/>
      <c r="V148" s="140"/>
      <c r="W148" s="140"/>
      <c r="X148" s="140"/>
      <c r="Y148" s="140"/>
      <c r="Z148" s="140"/>
      <c r="AA148" s="141"/>
      <c r="AB148" s="141"/>
      <c r="AC148" s="141"/>
      <c r="AD148" s="141"/>
      <c r="AE148" s="141"/>
      <c r="AF148" s="141"/>
    </row>
    <row r="149" spans="1:32" s="142" customFormat="1" ht="93">
      <c r="A149" s="121" t="s">
        <v>23</v>
      </c>
      <c r="B149" s="65" t="s">
        <v>139</v>
      </c>
      <c r="C149" s="65"/>
      <c r="D149" s="65"/>
      <c r="E149" s="65"/>
      <c r="F149" s="65"/>
      <c r="G149" s="65"/>
      <c r="H149" s="65"/>
      <c r="I149" s="65"/>
      <c r="J149" s="65">
        <v>312</v>
      </c>
      <c r="K149" s="65"/>
      <c r="L149" s="130" t="s">
        <v>100</v>
      </c>
      <c r="M149" s="65"/>
      <c r="N149" s="65"/>
      <c r="O149" s="131">
        <f>SUM(O150,O156)</f>
        <v>522.97299999999996</v>
      </c>
      <c r="P149" s="131">
        <f>P150+P156</f>
        <v>530.71699999999998</v>
      </c>
      <c r="Q149" s="131">
        <f>SUM(Q150,Q155,Q156)</f>
        <v>632.077</v>
      </c>
      <c r="R149" s="131">
        <f>SUM(R150,R155,R156)</f>
        <v>1085.8209999999999</v>
      </c>
      <c r="S149" s="131"/>
      <c r="T149" s="132">
        <f t="shared" si="32"/>
        <v>2771.5879999999997</v>
      </c>
      <c r="U149" s="65"/>
      <c r="V149" s="140"/>
      <c r="W149" s="140"/>
      <c r="X149" s="140"/>
      <c r="Y149" s="140"/>
      <c r="Z149" s="140"/>
      <c r="AA149" s="141"/>
      <c r="AB149" s="141"/>
      <c r="AC149" s="141"/>
      <c r="AD149" s="141"/>
      <c r="AE149" s="141"/>
      <c r="AF149" s="141"/>
    </row>
    <row r="150" spans="1:32" s="142" customFormat="1" ht="23.25">
      <c r="A150" s="121"/>
      <c r="B150" s="65"/>
      <c r="C150" s="65"/>
      <c r="D150" s="65"/>
      <c r="E150" s="65"/>
      <c r="F150" s="65"/>
      <c r="G150" s="65"/>
      <c r="H150" s="65"/>
      <c r="I150" s="65"/>
      <c r="J150" s="65"/>
      <c r="K150" s="65" t="s">
        <v>59</v>
      </c>
      <c r="L150" s="130" t="s">
        <v>140</v>
      </c>
      <c r="M150" s="65"/>
      <c r="N150" s="65"/>
      <c r="O150" s="139">
        <f>SUM(O151:O153)</f>
        <v>492.79899999999998</v>
      </c>
      <c r="P150" s="139">
        <f>SUM(P151:P154)</f>
        <v>505.53799999999995</v>
      </c>
      <c r="Q150" s="139">
        <f>SUM(Q153)</f>
        <v>596.95699999999999</v>
      </c>
      <c r="R150" s="131">
        <f>SUM(R151,R153)</f>
        <v>784.22799999999995</v>
      </c>
      <c r="S150" s="131"/>
      <c r="T150" s="132">
        <f t="shared" si="32"/>
        <v>2379.5219999999999</v>
      </c>
      <c r="U150" s="65"/>
      <c r="V150" s="140"/>
      <c r="W150" s="140"/>
      <c r="X150" s="140"/>
      <c r="Y150" s="140"/>
      <c r="Z150" s="140"/>
      <c r="AA150" s="141"/>
      <c r="AB150" s="141"/>
      <c r="AC150" s="141"/>
      <c r="AD150" s="141"/>
      <c r="AE150" s="141"/>
      <c r="AF150" s="141"/>
    </row>
    <row r="151" spans="1:32" s="142" customFormat="1" ht="23.25">
      <c r="A151" s="121"/>
      <c r="B151" s="65"/>
      <c r="C151" s="65"/>
      <c r="D151" s="65"/>
      <c r="E151" s="65"/>
      <c r="F151" s="65"/>
      <c r="G151" s="65"/>
      <c r="H151" s="65"/>
      <c r="I151" s="65" t="s">
        <v>9</v>
      </c>
      <c r="J151" s="65"/>
      <c r="K151" s="65" t="s">
        <v>60</v>
      </c>
      <c r="L151" s="138" t="s">
        <v>103</v>
      </c>
      <c r="M151" s="65"/>
      <c r="N151" s="65"/>
      <c r="O151" s="131">
        <v>12.321999999999999</v>
      </c>
      <c r="P151" s="131">
        <v>81.724000000000004</v>
      </c>
      <c r="Q151" s="131">
        <v>0</v>
      </c>
      <c r="R151" s="134">
        <v>0.376</v>
      </c>
      <c r="S151" s="135"/>
      <c r="T151" s="132">
        <f t="shared" si="32"/>
        <v>94.422000000000011</v>
      </c>
      <c r="U151" s="65"/>
      <c r="V151" s="140"/>
      <c r="W151" s="140"/>
      <c r="X151" s="140"/>
      <c r="Y151" s="140"/>
      <c r="Z151" s="140"/>
      <c r="AA151" s="141"/>
      <c r="AB151" s="141"/>
      <c r="AC151" s="141"/>
      <c r="AD151" s="141"/>
      <c r="AE151" s="141"/>
      <c r="AF151" s="141"/>
    </row>
    <row r="152" spans="1:32" s="142" customFormat="1" ht="46.5">
      <c r="A152" s="121"/>
      <c r="B152" s="65"/>
      <c r="C152" s="65"/>
      <c r="D152" s="65"/>
      <c r="E152" s="65"/>
      <c r="F152" s="65"/>
      <c r="G152" s="65"/>
      <c r="H152" s="65"/>
      <c r="I152" s="65" t="s">
        <v>21</v>
      </c>
      <c r="J152" s="65"/>
      <c r="K152" s="121" t="s">
        <v>61</v>
      </c>
      <c r="L152" s="136" t="s">
        <v>129</v>
      </c>
      <c r="M152" s="65"/>
      <c r="N152" s="65"/>
      <c r="O152" s="131">
        <v>300.56</v>
      </c>
      <c r="P152" s="131">
        <v>329.39499999999998</v>
      </c>
      <c r="Q152" s="131">
        <v>0</v>
      </c>
      <c r="R152" s="134">
        <v>0</v>
      </c>
      <c r="S152" s="135"/>
      <c r="T152" s="132">
        <f t="shared" si="32"/>
        <v>629.95499999999993</v>
      </c>
      <c r="U152" s="65"/>
      <c r="V152" s="140"/>
      <c r="W152" s="140"/>
      <c r="X152" s="140"/>
      <c r="Y152" s="140"/>
      <c r="Z152" s="140"/>
      <c r="AA152" s="141"/>
      <c r="AB152" s="141"/>
      <c r="AC152" s="141"/>
      <c r="AD152" s="141"/>
      <c r="AE152" s="141"/>
      <c r="AF152" s="141"/>
    </row>
    <row r="153" spans="1:32" s="142" customFormat="1" ht="23.25">
      <c r="A153" s="121"/>
      <c r="B153" s="65"/>
      <c r="C153" s="65"/>
      <c r="D153" s="65"/>
      <c r="E153" s="65"/>
      <c r="F153" s="65"/>
      <c r="G153" s="65"/>
      <c r="H153" s="65"/>
      <c r="I153" s="65" t="s">
        <v>21</v>
      </c>
      <c r="J153" s="65"/>
      <c r="K153" s="65" t="s">
        <v>62</v>
      </c>
      <c r="L153" s="137" t="s">
        <v>104</v>
      </c>
      <c r="M153" s="65"/>
      <c r="N153" s="65"/>
      <c r="O153" s="131">
        <v>179.917</v>
      </c>
      <c r="P153" s="131">
        <v>51.241</v>
      </c>
      <c r="Q153" s="131">
        <v>596.95699999999999</v>
      </c>
      <c r="R153" s="134">
        <v>783.85199999999998</v>
      </c>
      <c r="S153" s="135"/>
      <c r="T153" s="132">
        <f t="shared" si="32"/>
        <v>1611.9669999999999</v>
      </c>
      <c r="U153" s="65"/>
      <c r="V153" s="140"/>
      <c r="W153" s="140"/>
      <c r="X153" s="140"/>
      <c r="Y153" s="140"/>
      <c r="Z153" s="140"/>
      <c r="AA153" s="141"/>
      <c r="AB153" s="141"/>
      <c r="AC153" s="141"/>
      <c r="AD153" s="141"/>
      <c r="AE153" s="141"/>
      <c r="AF153" s="141"/>
    </row>
    <row r="154" spans="1:32" s="142" customFormat="1" ht="48.75" customHeight="1">
      <c r="A154" s="121"/>
      <c r="B154" s="65"/>
      <c r="C154" s="65"/>
      <c r="D154" s="65"/>
      <c r="E154" s="65"/>
      <c r="F154" s="65"/>
      <c r="G154" s="65"/>
      <c r="H154" s="65"/>
      <c r="I154" s="65" t="s">
        <v>9</v>
      </c>
      <c r="J154" s="65"/>
      <c r="K154" s="121" t="s">
        <v>63</v>
      </c>
      <c r="L154" s="130" t="s">
        <v>105</v>
      </c>
      <c r="M154" s="65"/>
      <c r="N154" s="65"/>
      <c r="O154" s="131">
        <v>0</v>
      </c>
      <c r="P154" s="131">
        <v>43.177999999999997</v>
      </c>
      <c r="Q154" s="131">
        <v>0</v>
      </c>
      <c r="R154" s="134">
        <v>0</v>
      </c>
      <c r="S154" s="135"/>
      <c r="T154" s="132">
        <f t="shared" si="32"/>
        <v>43.177999999999997</v>
      </c>
      <c r="U154" s="65"/>
      <c r="V154" s="140"/>
      <c r="W154" s="140"/>
      <c r="X154" s="140"/>
      <c r="Y154" s="140"/>
      <c r="Z154" s="140"/>
      <c r="AA154" s="141"/>
      <c r="AB154" s="141"/>
      <c r="AC154" s="141"/>
      <c r="AD154" s="141"/>
      <c r="AE154" s="141"/>
      <c r="AF154" s="141"/>
    </row>
    <row r="155" spans="1:32" s="142" customFormat="1" ht="46.5">
      <c r="A155" s="121"/>
      <c r="B155" s="65"/>
      <c r="C155" s="65"/>
      <c r="D155" s="65"/>
      <c r="E155" s="65"/>
      <c r="F155" s="65"/>
      <c r="G155" s="65"/>
      <c r="H155" s="65"/>
      <c r="I155" s="65" t="s">
        <v>21</v>
      </c>
      <c r="J155" s="65"/>
      <c r="K155" s="121" t="s">
        <v>137</v>
      </c>
      <c r="L155" s="130" t="s">
        <v>136</v>
      </c>
      <c r="M155" s="65"/>
      <c r="N155" s="65"/>
      <c r="O155" s="131">
        <v>0</v>
      </c>
      <c r="P155" s="131">
        <v>0</v>
      </c>
      <c r="Q155" s="131">
        <v>15.12</v>
      </c>
      <c r="R155" s="134">
        <v>63.5</v>
      </c>
      <c r="S155" s="135"/>
      <c r="T155" s="132">
        <f t="shared" si="32"/>
        <v>78.62</v>
      </c>
      <c r="U155" s="65"/>
      <c r="V155" s="140"/>
      <c r="W155" s="140"/>
      <c r="X155" s="140"/>
      <c r="Y155" s="140"/>
      <c r="Z155" s="140"/>
      <c r="AA155" s="141"/>
      <c r="AB155" s="141"/>
      <c r="AC155" s="141"/>
      <c r="AD155" s="141"/>
      <c r="AE155" s="141"/>
      <c r="AF155" s="141"/>
    </row>
    <row r="156" spans="1:32" s="142" customFormat="1" ht="46.5">
      <c r="A156" s="121"/>
      <c r="B156" s="65"/>
      <c r="C156" s="65"/>
      <c r="D156" s="65"/>
      <c r="E156" s="65"/>
      <c r="F156" s="65"/>
      <c r="G156" s="65"/>
      <c r="H156" s="65"/>
      <c r="I156" s="65" t="s">
        <v>21</v>
      </c>
      <c r="J156" s="65"/>
      <c r="K156" s="65" t="s">
        <v>39</v>
      </c>
      <c r="L156" s="130" t="s">
        <v>109</v>
      </c>
      <c r="M156" s="65"/>
      <c r="N156" s="65"/>
      <c r="O156" s="131">
        <v>30.173999999999999</v>
      </c>
      <c r="P156" s="131">
        <v>25.178999999999998</v>
      </c>
      <c r="Q156" s="131">
        <v>20</v>
      </c>
      <c r="R156" s="132">
        <v>238.09299999999999</v>
      </c>
      <c r="S156" s="143"/>
      <c r="T156" s="132">
        <f t="shared" si="32"/>
        <v>313.44599999999991</v>
      </c>
      <c r="U156" s="65"/>
      <c r="V156" s="140"/>
      <c r="W156" s="140"/>
      <c r="X156" s="140"/>
      <c r="Y156" s="140"/>
      <c r="Z156" s="140"/>
      <c r="AA156" s="141"/>
      <c r="AB156" s="141"/>
      <c r="AC156" s="141"/>
      <c r="AD156" s="141"/>
      <c r="AE156" s="141"/>
      <c r="AF156" s="141"/>
    </row>
    <row r="157" spans="1:32" s="142" customFormat="1" ht="72" customHeight="1">
      <c r="A157" s="144" t="s">
        <v>24</v>
      </c>
      <c r="B157" s="65" t="s">
        <v>141</v>
      </c>
      <c r="C157" s="65"/>
      <c r="D157" s="65"/>
      <c r="E157" s="65"/>
      <c r="F157" s="65"/>
      <c r="G157" s="65"/>
      <c r="H157" s="65"/>
      <c r="I157" s="145"/>
      <c r="J157" s="65">
        <v>312</v>
      </c>
      <c r="K157" s="146"/>
      <c r="L157" s="130" t="s">
        <v>100</v>
      </c>
      <c r="M157" s="65"/>
      <c r="N157" s="147"/>
      <c r="O157" s="143">
        <f>+O158+O163+O164</f>
        <v>2.927</v>
      </c>
      <c r="P157" s="143">
        <f t="shared" ref="P157:R157" si="33">+P158+P163+P164</f>
        <v>543.55399999999997</v>
      </c>
      <c r="Q157" s="143">
        <f t="shared" si="33"/>
        <v>220.392</v>
      </c>
      <c r="R157" s="143">
        <f t="shared" si="33"/>
        <v>302.97800000000001</v>
      </c>
      <c r="S157" s="143"/>
      <c r="T157" s="132">
        <f t="shared" si="32"/>
        <v>1069.8509999999999</v>
      </c>
      <c r="U157" s="65"/>
      <c r="V157" s="140"/>
      <c r="W157" s="140"/>
      <c r="X157" s="140"/>
      <c r="Y157" s="140"/>
      <c r="Z157" s="140"/>
      <c r="AA157" s="141"/>
      <c r="AB157" s="141"/>
      <c r="AC157" s="141"/>
      <c r="AD157" s="141"/>
      <c r="AE157" s="141"/>
      <c r="AF157" s="141"/>
    </row>
    <row r="158" spans="1:32" s="142" customFormat="1" ht="23.25">
      <c r="A158" s="144"/>
      <c r="B158" s="148"/>
      <c r="C158" s="149"/>
      <c r="D158" s="149"/>
      <c r="E158" s="149"/>
      <c r="F158" s="149"/>
      <c r="G158" s="149"/>
      <c r="H158" s="149"/>
      <c r="I158" s="145"/>
      <c r="J158" s="147"/>
      <c r="K158" s="121" t="s">
        <v>35</v>
      </c>
      <c r="L158" s="150" t="s">
        <v>142</v>
      </c>
      <c r="M158" s="65"/>
      <c r="N158" s="147"/>
      <c r="O158" s="143">
        <f>SUM(O159:O161)</f>
        <v>2.927</v>
      </c>
      <c r="P158" s="143">
        <f>SUM(P159,P161,P162)</f>
        <v>528.96899999999994</v>
      </c>
      <c r="Q158" s="143">
        <f>SUM(Q161)</f>
        <v>203.785</v>
      </c>
      <c r="R158" s="143">
        <f>SUM(R161)</f>
        <v>289.858</v>
      </c>
      <c r="S158" s="143"/>
      <c r="T158" s="132">
        <f t="shared" si="32"/>
        <v>1025.539</v>
      </c>
      <c r="U158" s="65"/>
      <c r="V158" s="140"/>
      <c r="W158" s="140"/>
      <c r="X158" s="140"/>
      <c r="Y158" s="140"/>
      <c r="Z158" s="140"/>
      <c r="AA158" s="141"/>
      <c r="AB158" s="141"/>
      <c r="AC158" s="141"/>
      <c r="AD158" s="141"/>
      <c r="AE158" s="141"/>
      <c r="AF158" s="141"/>
    </row>
    <row r="159" spans="1:32" s="142" customFormat="1" ht="23.25">
      <c r="A159" s="144"/>
      <c r="B159" s="148"/>
      <c r="C159" s="149"/>
      <c r="D159" s="149"/>
      <c r="E159" s="149"/>
      <c r="F159" s="149"/>
      <c r="G159" s="149"/>
      <c r="H159" s="149"/>
      <c r="I159" s="145" t="s">
        <v>9</v>
      </c>
      <c r="J159" s="147"/>
      <c r="K159" s="121" t="s">
        <v>64</v>
      </c>
      <c r="L159" s="138" t="s">
        <v>103</v>
      </c>
      <c r="M159" s="65"/>
      <c r="N159" s="147"/>
      <c r="O159" s="143">
        <v>0</v>
      </c>
      <c r="P159" s="143">
        <v>19.04</v>
      </c>
      <c r="Q159" s="143">
        <v>0</v>
      </c>
      <c r="R159" s="143">
        <v>0</v>
      </c>
      <c r="S159" s="143"/>
      <c r="T159" s="132">
        <f t="shared" si="32"/>
        <v>19.04</v>
      </c>
      <c r="U159" s="65"/>
      <c r="V159" s="140"/>
      <c r="W159" s="140"/>
      <c r="X159" s="140"/>
      <c r="Y159" s="140"/>
      <c r="Z159" s="140"/>
      <c r="AA159" s="141"/>
      <c r="AB159" s="141"/>
      <c r="AC159" s="141"/>
      <c r="AD159" s="141"/>
      <c r="AE159" s="141"/>
      <c r="AF159" s="141"/>
    </row>
    <row r="160" spans="1:32" s="142" customFormat="1" ht="46.5">
      <c r="A160" s="144"/>
      <c r="B160" s="148"/>
      <c r="C160" s="149"/>
      <c r="D160" s="149"/>
      <c r="E160" s="149"/>
      <c r="F160" s="149"/>
      <c r="G160" s="149"/>
      <c r="H160" s="149"/>
      <c r="I160" s="145" t="s">
        <v>21</v>
      </c>
      <c r="J160" s="147"/>
      <c r="K160" s="121" t="s">
        <v>65</v>
      </c>
      <c r="L160" s="136" t="s">
        <v>129</v>
      </c>
      <c r="M160" s="65"/>
      <c r="N160" s="147"/>
      <c r="O160" s="143">
        <v>0</v>
      </c>
      <c r="P160" s="143">
        <v>0</v>
      </c>
      <c r="Q160" s="143">
        <v>0</v>
      </c>
      <c r="R160" s="143">
        <v>0</v>
      </c>
      <c r="S160" s="143"/>
      <c r="T160" s="132"/>
      <c r="U160" s="65"/>
      <c r="V160" s="140"/>
      <c r="W160" s="140"/>
      <c r="X160" s="140"/>
      <c r="Y160" s="140"/>
      <c r="Z160" s="140"/>
      <c r="AA160" s="141"/>
      <c r="AB160" s="141"/>
      <c r="AC160" s="141"/>
      <c r="AD160" s="141"/>
      <c r="AE160" s="141"/>
      <c r="AF160" s="141"/>
    </row>
    <row r="161" spans="1:33" s="142" customFormat="1" ht="23.25">
      <c r="A161" s="144"/>
      <c r="B161" s="148"/>
      <c r="C161" s="149"/>
      <c r="D161" s="149"/>
      <c r="E161" s="149"/>
      <c r="F161" s="149"/>
      <c r="G161" s="149"/>
      <c r="H161" s="149"/>
      <c r="I161" s="145" t="s">
        <v>21</v>
      </c>
      <c r="J161" s="147"/>
      <c r="K161" s="121" t="s">
        <v>66</v>
      </c>
      <c r="L161" s="137" t="s">
        <v>104</v>
      </c>
      <c r="M161" s="65"/>
      <c r="N161" s="147"/>
      <c r="O161" s="143">
        <v>2.927</v>
      </c>
      <c r="P161" s="143">
        <v>505.25599999999997</v>
      </c>
      <c r="Q161" s="143">
        <v>203.785</v>
      </c>
      <c r="R161" s="143">
        <v>289.858</v>
      </c>
      <c r="S161" s="143"/>
      <c r="T161" s="132">
        <f t="shared" si="32"/>
        <v>1001.826</v>
      </c>
      <c r="U161" s="65"/>
      <c r="V161" s="140"/>
      <c r="W161" s="140"/>
      <c r="X161" s="140"/>
      <c r="Y161" s="140"/>
      <c r="Z161" s="140"/>
      <c r="AA161" s="141"/>
      <c r="AB161" s="141"/>
      <c r="AC161" s="141"/>
      <c r="AD161" s="141"/>
      <c r="AE161" s="141"/>
      <c r="AF161" s="141"/>
    </row>
    <row r="162" spans="1:33" s="142" customFormat="1" ht="46.5">
      <c r="A162" s="144"/>
      <c r="B162" s="148"/>
      <c r="C162" s="149"/>
      <c r="D162" s="149"/>
      <c r="E162" s="149"/>
      <c r="F162" s="149"/>
      <c r="G162" s="149"/>
      <c r="H162" s="149"/>
      <c r="I162" s="65" t="s">
        <v>9</v>
      </c>
      <c r="J162" s="65"/>
      <c r="K162" s="121" t="s">
        <v>67</v>
      </c>
      <c r="L162" s="130" t="s">
        <v>105</v>
      </c>
      <c r="M162" s="65"/>
      <c r="N162" s="147"/>
      <c r="O162" s="143">
        <v>0</v>
      </c>
      <c r="P162" s="143">
        <v>4.673</v>
      </c>
      <c r="Q162" s="143">
        <v>0</v>
      </c>
      <c r="R162" s="143">
        <v>0</v>
      </c>
      <c r="S162" s="143"/>
      <c r="T162" s="132">
        <f t="shared" si="32"/>
        <v>4.673</v>
      </c>
      <c r="U162" s="65"/>
      <c r="V162" s="140"/>
      <c r="W162" s="140"/>
      <c r="X162" s="140"/>
      <c r="Y162" s="140"/>
      <c r="Z162" s="140"/>
      <c r="AA162" s="141"/>
      <c r="AB162" s="141"/>
      <c r="AC162" s="141"/>
      <c r="AD162" s="141"/>
      <c r="AE162" s="141"/>
      <c r="AF162" s="141"/>
    </row>
    <row r="163" spans="1:33" s="142" customFormat="1" ht="46.5">
      <c r="A163" s="144"/>
      <c r="B163" s="148"/>
      <c r="C163" s="149"/>
      <c r="D163" s="149"/>
      <c r="E163" s="149"/>
      <c r="F163" s="149"/>
      <c r="G163" s="149"/>
      <c r="H163" s="149"/>
      <c r="I163" s="65" t="s">
        <v>21</v>
      </c>
      <c r="J163" s="65"/>
      <c r="K163" s="121" t="s">
        <v>137</v>
      </c>
      <c r="L163" s="130" t="s">
        <v>136</v>
      </c>
      <c r="M163" s="65"/>
      <c r="N163" s="147"/>
      <c r="O163" s="143">
        <v>0</v>
      </c>
      <c r="P163" s="143">
        <v>0</v>
      </c>
      <c r="Q163" s="143">
        <v>0.55100000000000005</v>
      </c>
      <c r="R163" s="143">
        <v>3.12</v>
      </c>
      <c r="S163" s="143"/>
      <c r="T163" s="132">
        <f t="shared" si="32"/>
        <v>3.6710000000000003</v>
      </c>
      <c r="U163" s="65"/>
      <c r="V163" s="140"/>
      <c r="W163" s="140"/>
      <c r="X163" s="140"/>
      <c r="Y163" s="140"/>
      <c r="Z163" s="140"/>
      <c r="AA163" s="141"/>
      <c r="AB163" s="141"/>
      <c r="AC163" s="141"/>
      <c r="AD163" s="141"/>
      <c r="AE163" s="141"/>
      <c r="AF163" s="141"/>
    </row>
    <row r="164" spans="1:33" s="142" customFormat="1" ht="46.5">
      <c r="A164" s="144"/>
      <c r="B164" s="148"/>
      <c r="C164" s="149"/>
      <c r="D164" s="149"/>
      <c r="E164" s="149"/>
      <c r="F164" s="149"/>
      <c r="G164" s="149"/>
      <c r="H164" s="149"/>
      <c r="I164" s="145" t="s">
        <v>21</v>
      </c>
      <c r="J164" s="147"/>
      <c r="K164" s="65" t="s">
        <v>39</v>
      </c>
      <c r="L164" s="130" t="s">
        <v>109</v>
      </c>
      <c r="M164" s="65"/>
      <c r="N164" s="147"/>
      <c r="O164" s="143">
        <v>0</v>
      </c>
      <c r="P164" s="143">
        <v>14.585000000000001</v>
      </c>
      <c r="Q164" s="143">
        <v>16.056000000000001</v>
      </c>
      <c r="R164" s="143">
        <v>10</v>
      </c>
      <c r="S164" s="143"/>
      <c r="T164" s="132">
        <f t="shared" si="32"/>
        <v>40.641000000000005</v>
      </c>
      <c r="U164" s="65"/>
      <c r="V164" s="140"/>
      <c r="W164" s="140"/>
      <c r="X164" s="140"/>
      <c r="Y164" s="140"/>
      <c r="Z164" s="140"/>
      <c r="AA164" s="141"/>
      <c r="AB164" s="141"/>
      <c r="AC164" s="141"/>
      <c r="AD164" s="141"/>
      <c r="AE164" s="141"/>
      <c r="AF164" s="141"/>
    </row>
    <row r="165" spans="1:33" s="157" customFormat="1" ht="23.25">
      <c r="A165" s="151">
        <v>4</v>
      </c>
      <c r="B165" s="151">
        <v>25</v>
      </c>
      <c r="C165" s="151"/>
      <c r="D165" s="152"/>
      <c r="E165" s="151"/>
      <c r="F165" s="151"/>
      <c r="G165" s="151"/>
      <c r="H165" s="151"/>
      <c r="I165" s="151"/>
      <c r="J165" s="151"/>
      <c r="K165" s="151"/>
      <c r="L165" s="153"/>
      <c r="M165" s="152"/>
      <c r="N165" s="154"/>
      <c r="O165" s="154">
        <f>+O119+O16</f>
        <v>3946.8110000000006</v>
      </c>
      <c r="P165" s="154">
        <f>+P119+P16</f>
        <v>8667.0913</v>
      </c>
      <c r="Q165" s="154">
        <f>+Q119+Q16</f>
        <v>8978.3694999999989</v>
      </c>
      <c r="R165" s="154">
        <f>+R119+R16</f>
        <v>23276.525000000001</v>
      </c>
      <c r="S165" s="154"/>
      <c r="T165" s="154">
        <f>+T119+T16</f>
        <v>44868.796800000011</v>
      </c>
      <c r="U165" s="154"/>
      <c r="V165" s="155"/>
      <c r="W165" s="155"/>
      <c r="X165" s="155"/>
      <c r="Y165" s="155"/>
      <c r="Z165" s="155"/>
      <c r="AA165" s="155"/>
      <c r="AB165" s="156"/>
      <c r="AC165" s="156"/>
      <c r="AD165" s="156"/>
      <c r="AE165" s="156"/>
      <c r="AF165" s="156"/>
      <c r="AG165" s="156"/>
    </row>
    <row r="166" spans="1:33" s="161" customFormat="1" ht="32.25" customHeight="1">
      <c r="A166" s="158"/>
      <c r="B166" s="236" t="s">
        <v>143</v>
      </c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159"/>
      <c r="W166" s="159"/>
      <c r="X166" s="159"/>
      <c r="Y166" s="159"/>
      <c r="Z166" s="159"/>
      <c r="AA166" s="159"/>
      <c r="AB166" s="160"/>
      <c r="AC166" s="160"/>
      <c r="AD166" s="160"/>
      <c r="AE166" s="160"/>
      <c r="AF166" s="160"/>
      <c r="AG166" s="160"/>
    </row>
    <row r="167" spans="1:33" s="54" customFormat="1" ht="38.25" customHeight="1">
      <c r="A167" s="233" t="s">
        <v>144</v>
      </c>
      <c r="B167" s="234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</row>
    <row r="168" spans="1:33" s="95" customFormat="1" ht="93">
      <c r="A168" s="60" t="s">
        <v>23</v>
      </c>
      <c r="B168" s="56" t="s">
        <v>145</v>
      </c>
      <c r="C168" s="162" t="s">
        <v>88</v>
      </c>
      <c r="D168" s="56" t="s">
        <v>89</v>
      </c>
      <c r="E168" s="56" t="s">
        <v>146</v>
      </c>
      <c r="F168" s="57" t="s">
        <v>143</v>
      </c>
      <c r="G168" s="56" t="s">
        <v>147</v>
      </c>
      <c r="H168" s="56" t="s">
        <v>148</v>
      </c>
      <c r="I168" s="163" t="s">
        <v>21</v>
      </c>
      <c r="J168" s="164"/>
      <c r="K168" s="165"/>
      <c r="L168" s="166"/>
      <c r="M168" s="167"/>
      <c r="N168" s="168"/>
      <c r="O168" s="169"/>
      <c r="P168" s="92"/>
      <c r="Q168" s="92"/>
      <c r="R168" s="92"/>
      <c r="S168" s="92"/>
      <c r="T168" s="63"/>
      <c r="U168" s="170" t="s">
        <v>127</v>
      </c>
      <c r="V168" s="93"/>
      <c r="W168" s="93"/>
      <c r="X168" s="93"/>
    </row>
    <row r="169" spans="1:33" s="100" customFormat="1" ht="75.75" customHeight="1">
      <c r="A169" s="57">
        <v>6</v>
      </c>
      <c r="B169" s="57"/>
      <c r="C169" s="57" t="s">
        <v>170</v>
      </c>
      <c r="D169" s="171" t="s">
        <v>89</v>
      </c>
      <c r="E169" s="57" t="s">
        <v>200</v>
      </c>
      <c r="F169" s="57" t="s">
        <v>143</v>
      </c>
      <c r="G169" s="57" t="s">
        <v>149</v>
      </c>
      <c r="H169" s="57" t="s">
        <v>150</v>
      </c>
      <c r="I169" s="163"/>
      <c r="J169" s="57"/>
      <c r="K169" s="171"/>
      <c r="L169" s="124" t="s">
        <v>85</v>
      </c>
      <c r="M169" s="171"/>
      <c r="N169" s="63"/>
      <c r="O169" s="63"/>
      <c r="P169" s="63">
        <f>+P170+P175+P180+P185</f>
        <v>1999.4680000000001</v>
      </c>
      <c r="Q169" s="63">
        <f t="shared" ref="Q169:T169" si="34">+Q170+Q175+Q180+Q185</f>
        <v>2455.0540000000001</v>
      </c>
      <c r="R169" s="63">
        <f t="shared" si="34"/>
        <v>2516.7920000000004</v>
      </c>
      <c r="S169" s="63"/>
      <c r="T169" s="63">
        <f t="shared" si="34"/>
        <v>6971.3140000000003</v>
      </c>
      <c r="U169" s="170" t="s">
        <v>127</v>
      </c>
      <c r="V169" s="99"/>
      <c r="W169" s="99"/>
      <c r="X169" s="99"/>
      <c r="Y169" s="99"/>
      <c r="Z169" s="99"/>
      <c r="AA169" s="99"/>
      <c r="AB169" s="172"/>
      <c r="AC169" s="172"/>
      <c r="AD169" s="172"/>
      <c r="AE169" s="172"/>
      <c r="AF169" s="172"/>
      <c r="AG169" s="172"/>
    </row>
    <row r="170" spans="1:33" s="100" customFormat="1" ht="69.75">
      <c r="A170" s="57">
        <v>1</v>
      </c>
      <c r="B170" s="57" t="s">
        <v>151</v>
      </c>
      <c r="C170" s="57"/>
      <c r="D170" s="171"/>
      <c r="E170" s="57"/>
      <c r="F170" s="57"/>
      <c r="G170" s="57"/>
      <c r="H170" s="57"/>
      <c r="I170" s="163"/>
      <c r="J170" s="57">
        <v>360</v>
      </c>
      <c r="K170" s="111" t="s">
        <v>35</v>
      </c>
      <c r="L170" s="173" t="s">
        <v>152</v>
      </c>
      <c r="M170" s="171"/>
      <c r="N170" s="63"/>
      <c r="O170" s="63"/>
      <c r="P170" s="63">
        <f>SUM(P171:P174)</f>
        <v>353.21000000000004</v>
      </c>
      <c r="Q170" s="63">
        <f t="shared" ref="Q170:R170" si="35">SUM(Q171:Q174)</f>
        <v>453.72</v>
      </c>
      <c r="R170" s="63">
        <f t="shared" si="35"/>
        <v>404.20800000000003</v>
      </c>
      <c r="S170" s="63"/>
      <c r="T170" s="63">
        <f>SUM(N170:R170)</f>
        <v>1211.1380000000001</v>
      </c>
      <c r="U170" s="110"/>
      <c r="V170" s="99"/>
      <c r="W170" s="99"/>
      <c r="X170" s="99"/>
      <c r="Y170" s="99"/>
      <c r="Z170" s="99"/>
      <c r="AA170" s="99"/>
      <c r="AB170" s="172"/>
      <c r="AC170" s="172"/>
      <c r="AD170" s="172"/>
      <c r="AE170" s="172"/>
      <c r="AF170" s="172"/>
      <c r="AG170" s="172"/>
    </row>
    <row r="171" spans="1:33" s="100" customFormat="1" ht="23.25">
      <c r="A171" s="57"/>
      <c r="B171" s="57"/>
      <c r="C171" s="57"/>
      <c r="D171" s="171"/>
      <c r="E171" s="57"/>
      <c r="F171" s="57"/>
      <c r="G171" s="57"/>
      <c r="H171" s="57"/>
      <c r="I171" s="163"/>
      <c r="J171" s="57"/>
      <c r="K171" s="57" t="s">
        <v>10</v>
      </c>
      <c r="L171" s="138" t="s">
        <v>103</v>
      </c>
      <c r="M171" s="171"/>
      <c r="N171" s="63"/>
      <c r="O171" s="63"/>
      <c r="P171" s="63">
        <v>159.61199999999999</v>
      </c>
      <c r="Q171" s="63"/>
      <c r="R171" s="63"/>
      <c r="S171" s="63"/>
      <c r="T171" s="63">
        <f>SUM(P171:S171)</f>
        <v>159.61199999999999</v>
      </c>
      <c r="U171" s="110"/>
      <c r="V171" s="99"/>
      <c r="W171" s="99"/>
      <c r="X171" s="99"/>
      <c r="Y171" s="99"/>
      <c r="Z171" s="99"/>
      <c r="AA171" s="99"/>
      <c r="AB171" s="172"/>
      <c r="AC171" s="172"/>
      <c r="AD171" s="172"/>
      <c r="AE171" s="172"/>
      <c r="AF171" s="172"/>
      <c r="AG171" s="172"/>
    </row>
    <row r="172" spans="1:33" s="100" customFormat="1" ht="46.5">
      <c r="A172" s="57"/>
      <c r="B172" s="57"/>
      <c r="C172" s="57"/>
      <c r="D172" s="171"/>
      <c r="E172" s="57"/>
      <c r="F172" s="57"/>
      <c r="G172" s="57"/>
      <c r="H172" s="57"/>
      <c r="I172" s="163"/>
      <c r="J172" s="57"/>
      <c r="K172" s="57" t="s">
        <v>36</v>
      </c>
      <c r="L172" s="173" t="s">
        <v>108</v>
      </c>
      <c r="M172" s="171"/>
      <c r="N172" s="63"/>
      <c r="O172" s="63"/>
      <c r="P172" s="63">
        <v>187.554</v>
      </c>
      <c r="Q172" s="63">
        <v>36.771000000000001</v>
      </c>
      <c r="R172" s="63"/>
      <c r="S172" s="63"/>
      <c r="T172" s="63">
        <f t="shared" ref="T172:T174" si="36">SUM(P172:S172)</f>
        <v>224.32499999999999</v>
      </c>
      <c r="U172" s="110"/>
      <c r="V172" s="99"/>
      <c r="W172" s="99"/>
      <c r="X172" s="99"/>
      <c r="Y172" s="99"/>
      <c r="Z172" s="99"/>
      <c r="AA172" s="99"/>
      <c r="AB172" s="172"/>
      <c r="AC172" s="172"/>
      <c r="AD172" s="172"/>
      <c r="AE172" s="172"/>
      <c r="AF172" s="172"/>
      <c r="AG172" s="172"/>
    </row>
    <row r="173" spans="1:33" s="100" customFormat="1" ht="23.25">
      <c r="A173" s="57"/>
      <c r="B173" s="57"/>
      <c r="C173" s="57"/>
      <c r="D173" s="171"/>
      <c r="E173" s="57"/>
      <c r="F173" s="57"/>
      <c r="G173" s="57"/>
      <c r="H173" s="57"/>
      <c r="I173" s="163"/>
      <c r="J173" s="57"/>
      <c r="K173" s="57" t="s">
        <v>11</v>
      </c>
      <c r="L173" s="137" t="s">
        <v>104</v>
      </c>
      <c r="M173" s="171"/>
      <c r="N173" s="63"/>
      <c r="O173" s="63"/>
      <c r="P173" s="63">
        <v>4.04</v>
      </c>
      <c r="Q173" s="63">
        <v>416.94900000000001</v>
      </c>
      <c r="R173" s="63">
        <v>404.20800000000003</v>
      </c>
      <c r="S173" s="63"/>
      <c r="T173" s="63">
        <f t="shared" si="36"/>
        <v>825.19700000000012</v>
      </c>
      <c r="U173" s="110"/>
      <c r="V173" s="99"/>
      <c r="W173" s="99"/>
      <c r="X173" s="99"/>
      <c r="Y173" s="99"/>
      <c r="Z173" s="99"/>
      <c r="AA173" s="99"/>
      <c r="AB173" s="172"/>
      <c r="AC173" s="172"/>
      <c r="AD173" s="172"/>
      <c r="AE173" s="172"/>
      <c r="AF173" s="172"/>
      <c r="AG173" s="172"/>
    </row>
    <row r="174" spans="1:33" s="100" customFormat="1" ht="46.5">
      <c r="A174" s="57"/>
      <c r="B174" s="57"/>
      <c r="C174" s="57"/>
      <c r="D174" s="171"/>
      <c r="E174" s="57"/>
      <c r="F174" s="57"/>
      <c r="G174" s="57"/>
      <c r="H174" s="57"/>
      <c r="I174" s="163"/>
      <c r="J174" s="57"/>
      <c r="K174" s="57" t="s">
        <v>12</v>
      </c>
      <c r="L174" s="130" t="s">
        <v>105</v>
      </c>
      <c r="M174" s="171"/>
      <c r="N174" s="63"/>
      <c r="O174" s="63"/>
      <c r="P174" s="63">
        <v>2.004</v>
      </c>
      <c r="Q174" s="63"/>
      <c r="R174" s="63"/>
      <c r="S174" s="63"/>
      <c r="T174" s="63">
        <f t="shared" si="36"/>
        <v>2.004</v>
      </c>
      <c r="U174" s="110"/>
      <c r="V174" s="99"/>
      <c r="W174" s="99"/>
      <c r="X174" s="99"/>
      <c r="Y174" s="99"/>
      <c r="Z174" s="99"/>
      <c r="AA174" s="99"/>
      <c r="AB174" s="172"/>
      <c r="AC174" s="172"/>
      <c r="AD174" s="172"/>
      <c r="AE174" s="172"/>
      <c r="AF174" s="172"/>
      <c r="AG174" s="172"/>
    </row>
    <row r="175" spans="1:33" s="100" customFormat="1" ht="69.75">
      <c r="A175" s="57">
        <v>2</v>
      </c>
      <c r="B175" s="57" t="s">
        <v>155</v>
      </c>
      <c r="C175" s="57"/>
      <c r="D175" s="171"/>
      <c r="E175" s="57"/>
      <c r="F175" s="57"/>
      <c r="G175" s="57"/>
      <c r="H175" s="57"/>
      <c r="I175" s="163"/>
      <c r="J175" s="57">
        <v>353</v>
      </c>
      <c r="K175" s="111" t="s">
        <v>35</v>
      </c>
      <c r="L175" s="173" t="s">
        <v>152</v>
      </c>
      <c r="M175" s="171"/>
      <c r="N175" s="63"/>
      <c r="O175" s="63"/>
      <c r="P175" s="63">
        <f>SUM(P176:P179)</f>
        <v>357.233</v>
      </c>
      <c r="Q175" s="63">
        <f t="shared" ref="Q175:R175" si="37">SUM(Q176:Q179)</f>
        <v>421.41500000000002</v>
      </c>
      <c r="R175" s="63">
        <f t="shared" si="37"/>
        <v>404</v>
      </c>
      <c r="S175" s="63"/>
      <c r="T175" s="63">
        <f>SUM(N175:R175)</f>
        <v>1182.6480000000001</v>
      </c>
      <c r="U175" s="110"/>
      <c r="V175" s="99"/>
      <c r="W175" s="99"/>
      <c r="X175" s="99"/>
      <c r="Y175" s="99"/>
      <c r="Z175" s="99"/>
      <c r="AA175" s="99"/>
      <c r="AB175" s="172"/>
      <c r="AC175" s="172"/>
      <c r="AD175" s="172"/>
      <c r="AE175" s="172"/>
      <c r="AF175" s="172"/>
      <c r="AG175" s="172"/>
    </row>
    <row r="176" spans="1:33" s="100" customFormat="1" ht="23.25">
      <c r="A176" s="57"/>
      <c r="B176" s="57"/>
      <c r="C176" s="57"/>
      <c r="D176" s="171"/>
      <c r="E176" s="57"/>
      <c r="F176" s="57"/>
      <c r="G176" s="57"/>
      <c r="H176" s="57"/>
      <c r="I176" s="163"/>
      <c r="J176" s="57"/>
      <c r="K176" s="57" t="s">
        <v>10</v>
      </c>
      <c r="L176" s="138" t="s">
        <v>103</v>
      </c>
      <c r="M176" s="171"/>
      <c r="N176" s="63"/>
      <c r="O176" s="63"/>
      <c r="P176" s="63">
        <v>143.339</v>
      </c>
      <c r="Q176" s="63"/>
      <c r="R176" s="63"/>
      <c r="S176" s="63"/>
      <c r="T176" s="63">
        <f>SUM(P176:S176)</f>
        <v>143.339</v>
      </c>
      <c r="U176" s="110"/>
      <c r="V176" s="99"/>
      <c r="W176" s="99"/>
      <c r="X176" s="99"/>
      <c r="Y176" s="99"/>
      <c r="Z176" s="99"/>
      <c r="AA176" s="99"/>
      <c r="AB176" s="172"/>
      <c r="AC176" s="172"/>
      <c r="AD176" s="172"/>
      <c r="AE176" s="172"/>
      <c r="AF176" s="172"/>
      <c r="AG176" s="172"/>
    </row>
    <row r="177" spans="1:33" s="100" customFormat="1" ht="46.5">
      <c r="A177" s="57"/>
      <c r="B177" s="57"/>
      <c r="C177" s="57"/>
      <c r="D177" s="171"/>
      <c r="E177" s="57"/>
      <c r="F177" s="57"/>
      <c r="G177" s="57"/>
      <c r="H177" s="57"/>
      <c r="I177" s="163"/>
      <c r="J177" s="57"/>
      <c r="K177" s="57" t="s">
        <v>36</v>
      </c>
      <c r="L177" s="173" t="s">
        <v>108</v>
      </c>
      <c r="M177" s="171"/>
      <c r="N177" s="63"/>
      <c r="O177" s="63"/>
      <c r="P177" s="63">
        <v>183.28399999999999</v>
      </c>
      <c r="Q177" s="63"/>
      <c r="R177" s="63"/>
      <c r="S177" s="63"/>
      <c r="T177" s="63">
        <f t="shared" ref="T177:T179" si="38">SUM(P177:S177)</f>
        <v>183.28399999999999</v>
      </c>
      <c r="U177" s="110"/>
      <c r="V177" s="99"/>
      <c r="W177" s="99"/>
      <c r="X177" s="99"/>
      <c r="Y177" s="99"/>
      <c r="Z177" s="99"/>
      <c r="AA177" s="99"/>
      <c r="AB177" s="172"/>
      <c r="AC177" s="172"/>
      <c r="AD177" s="172"/>
      <c r="AE177" s="172"/>
      <c r="AF177" s="172"/>
      <c r="AG177" s="172"/>
    </row>
    <row r="178" spans="1:33" s="100" customFormat="1" ht="23.25">
      <c r="A178" s="57"/>
      <c r="B178" s="57"/>
      <c r="C178" s="57"/>
      <c r="D178" s="171"/>
      <c r="E178" s="57"/>
      <c r="F178" s="57"/>
      <c r="G178" s="57"/>
      <c r="H178" s="57"/>
      <c r="I178" s="163"/>
      <c r="J178" s="57"/>
      <c r="K178" s="57" t="s">
        <v>11</v>
      </c>
      <c r="L178" s="137" t="s">
        <v>104</v>
      </c>
      <c r="M178" s="171"/>
      <c r="N178" s="63"/>
      <c r="O178" s="63"/>
      <c r="P178" s="63">
        <v>26.451000000000001</v>
      </c>
      <c r="Q178" s="63">
        <v>421.41500000000002</v>
      </c>
      <c r="R178" s="63">
        <v>404</v>
      </c>
      <c r="S178" s="63"/>
      <c r="T178" s="63">
        <f t="shared" si="38"/>
        <v>851.86599999999999</v>
      </c>
      <c r="U178" s="110"/>
      <c r="V178" s="99"/>
      <c r="W178" s="99"/>
      <c r="X178" s="99"/>
      <c r="Y178" s="99"/>
      <c r="Z178" s="99"/>
      <c r="AA178" s="99"/>
      <c r="AB178" s="172"/>
      <c r="AC178" s="172"/>
      <c r="AD178" s="172"/>
      <c r="AE178" s="172"/>
      <c r="AF178" s="172"/>
      <c r="AG178" s="172"/>
    </row>
    <row r="179" spans="1:33" s="100" customFormat="1" ht="46.5">
      <c r="A179" s="57"/>
      <c r="B179" s="57"/>
      <c r="C179" s="57"/>
      <c r="D179" s="171"/>
      <c r="E179" s="57"/>
      <c r="F179" s="57"/>
      <c r="G179" s="57"/>
      <c r="H179" s="57"/>
      <c r="I179" s="163"/>
      <c r="J179" s="57"/>
      <c r="K179" s="57" t="s">
        <v>12</v>
      </c>
      <c r="L179" s="130" t="s">
        <v>105</v>
      </c>
      <c r="M179" s="171"/>
      <c r="N179" s="63"/>
      <c r="O179" s="63"/>
      <c r="P179" s="63">
        <v>4.1589999999999998</v>
      </c>
      <c r="Q179" s="63"/>
      <c r="R179" s="63"/>
      <c r="S179" s="63"/>
      <c r="T179" s="63">
        <f t="shared" si="38"/>
        <v>4.1589999999999998</v>
      </c>
      <c r="U179" s="110"/>
      <c r="V179" s="99"/>
      <c r="W179" s="99"/>
      <c r="X179" s="99"/>
      <c r="Y179" s="99"/>
      <c r="Z179" s="99"/>
      <c r="AA179" s="99"/>
      <c r="AB179" s="172"/>
      <c r="AC179" s="172"/>
      <c r="AD179" s="172"/>
      <c r="AE179" s="172"/>
      <c r="AF179" s="172"/>
      <c r="AG179" s="172"/>
    </row>
    <row r="180" spans="1:33" s="100" customFormat="1" ht="69.75">
      <c r="A180" s="57">
        <v>3</v>
      </c>
      <c r="B180" s="57" t="s">
        <v>154</v>
      </c>
      <c r="C180" s="57"/>
      <c r="D180" s="171"/>
      <c r="E180" s="57"/>
      <c r="F180" s="57"/>
      <c r="G180" s="57"/>
      <c r="H180" s="57"/>
      <c r="I180" s="163"/>
      <c r="J180" s="57">
        <v>353</v>
      </c>
      <c r="K180" s="111" t="s">
        <v>37</v>
      </c>
      <c r="L180" s="173" t="s">
        <v>153</v>
      </c>
      <c r="M180" s="171"/>
      <c r="N180" s="63"/>
      <c r="O180" s="63"/>
      <c r="P180" s="63">
        <f>SUM(P181:P184)</f>
        <v>526.18700000000001</v>
      </c>
      <c r="Q180" s="63">
        <f t="shared" ref="Q180:R180" si="39">SUM(Q181:Q184)</f>
        <v>633.46299999999997</v>
      </c>
      <c r="R180" s="63">
        <f t="shared" si="39"/>
        <v>627.96299999999997</v>
      </c>
      <c r="S180" s="63"/>
      <c r="T180" s="63">
        <f>SUM(N180:R180)</f>
        <v>1787.6130000000001</v>
      </c>
      <c r="U180" s="110"/>
      <c r="V180" s="99"/>
      <c r="W180" s="99"/>
      <c r="X180" s="99"/>
      <c r="Y180" s="99"/>
      <c r="Z180" s="99"/>
      <c r="AA180" s="99"/>
      <c r="AB180" s="172"/>
      <c r="AC180" s="172"/>
      <c r="AD180" s="172"/>
      <c r="AE180" s="172"/>
      <c r="AF180" s="172"/>
      <c r="AG180" s="172"/>
    </row>
    <row r="181" spans="1:33" s="100" customFormat="1" ht="23.25">
      <c r="A181" s="57"/>
      <c r="B181" s="57"/>
      <c r="C181" s="57"/>
      <c r="D181" s="171"/>
      <c r="E181" s="57"/>
      <c r="F181" s="57"/>
      <c r="G181" s="57"/>
      <c r="H181" s="57"/>
      <c r="I181" s="163"/>
      <c r="J181" s="57"/>
      <c r="K181" s="57" t="s">
        <v>10</v>
      </c>
      <c r="L181" s="138" t="s">
        <v>103</v>
      </c>
      <c r="M181" s="171"/>
      <c r="N181" s="63"/>
      <c r="O181" s="63"/>
      <c r="P181" s="63">
        <v>184.80099999999999</v>
      </c>
      <c r="Q181" s="63"/>
      <c r="R181" s="63"/>
      <c r="S181" s="63"/>
      <c r="T181" s="63">
        <f>SUM(P181:S181)</f>
        <v>184.80099999999999</v>
      </c>
      <c r="U181" s="110"/>
      <c r="V181" s="99"/>
      <c r="W181" s="99"/>
      <c r="X181" s="99"/>
      <c r="Y181" s="99"/>
      <c r="Z181" s="99"/>
      <c r="AA181" s="99"/>
      <c r="AB181" s="172"/>
      <c r="AC181" s="172"/>
      <c r="AD181" s="172"/>
      <c r="AE181" s="172"/>
      <c r="AF181" s="172"/>
      <c r="AG181" s="172"/>
    </row>
    <row r="182" spans="1:33" s="100" customFormat="1" ht="46.5">
      <c r="A182" s="57"/>
      <c r="B182" s="57"/>
      <c r="C182" s="57"/>
      <c r="D182" s="171"/>
      <c r="E182" s="57"/>
      <c r="F182" s="57"/>
      <c r="G182" s="57"/>
      <c r="H182" s="57"/>
      <c r="I182" s="163"/>
      <c r="J182" s="57"/>
      <c r="K182" s="57" t="s">
        <v>36</v>
      </c>
      <c r="L182" s="173" t="s">
        <v>108</v>
      </c>
      <c r="M182" s="171"/>
      <c r="N182" s="63"/>
      <c r="O182" s="63"/>
      <c r="P182" s="63">
        <v>214.66</v>
      </c>
      <c r="Q182" s="63"/>
      <c r="R182" s="63"/>
      <c r="S182" s="63"/>
      <c r="T182" s="63">
        <f t="shared" ref="T182:T184" si="40">SUM(P182:S182)</f>
        <v>214.66</v>
      </c>
      <c r="U182" s="110"/>
      <c r="V182" s="99"/>
      <c r="W182" s="99"/>
      <c r="X182" s="99"/>
      <c r="Y182" s="99"/>
      <c r="Z182" s="99"/>
      <c r="AA182" s="99"/>
      <c r="AB182" s="172"/>
      <c r="AC182" s="172"/>
      <c r="AD182" s="172"/>
      <c r="AE182" s="172"/>
      <c r="AF182" s="172"/>
      <c r="AG182" s="172"/>
    </row>
    <row r="183" spans="1:33" s="100" customFormat="1" ht="23.25">
      <c r="A183" s="57"/>
      <c r="B183" s="57"/>
      <c r="C183" s="57"/>
      <c r="D183" s="171"/>
      <c r="E183" s="57"/>
      <c r="F183" s="57"/>
      <c r="G183" s="57"/>
      <c r="H183" s="57"/>
      <c r="I183" s="163"/>
      <c r="J183" s="57"/>
      <c r="K183" s="57" t="s">
        <v>11</v>
      </c>
      <c r="L183" s="137" t="s">
        <v>104</v>
      </c>
      <c r="M183" s="171"/>
      <c r="N183" s="63"/>
      <c r="O183" s="63"/>
      <c r="P183" s="63">
        <v>119.43899999999999</v>
      </c>
      <c r="Q183" s="63">
        <v>633.46299999999997</v>
      </c>
      <c r="R183" s="63">
        <v>627.96299999999997</v>
      </c>
      <c r="S183" s="63"/>
      <c r="T183" s="63">
        <f t="shared" si="40"/>
        <v>1380.8649999999998</v>
      </c>
      <c r="U183" s="110"/>
      <c r="V183" s="99"/>
      <c r="W183" s="99"/>
      <c r="X183" s="99"/>
      <c r="Y183" s="99"/>
      <c r="Z183" s="99"/>
      <c r="AA183" s="99"/>
      <c r="AB183" s="172"/>
      <c r="AC183" s="172"/>
      <c r="AD183" s="172"/>
      <c r="AE183" s="172"/>
      <c r="AF183" s="172"/>
      <c r="AG183" s="172"/>
    </row>
    <row r="184" spans="1:33" s="100" customFormat="1" ht="46.5">
      <c r="A184" s="57"/>
      <c r="B184" s="57"/>
      <c r="C184" s="57"/>
      <c r="D184" s="171"/>
      <c r="E184" s="57"/>
      <c r="F184" s="57"/>
      <c r="G184" s="57"/>
      <c r="H184" s="57"/>
      <c r="I184" s="163"/>
      <c r="J184" s="57"/>
      <c r="K184" s="57" t="s">
        <v>12</v>
      </c>
      <c r="L184" s="130" t="s">
        <v>105</v>
      </c>
      <c r="M184" s="171"/>
      <c r="N184" s="63"/>
      <c r="O184" s="63"/>
      <c r="P184" s="63">
        <v>7.2869999999999999</v>
      </c>
      <c r="Q184" s="63"/>
      <c r="R184" s="63"/>
      <c r="S184" s="63"/>
      <c r="T184" s="63">
        <f t="shared" si="40"/>
        <v>7.2869999999999999</v>
      </c>
      <c r="U184" s="110"/>
      <c r="V184" s="99"/>
      <c r="W184" s="99"/>
      <c r="X184" s="99"/>
      <c r="Y184" s="99"/>
      <c r="Z184" s="99"/>
      <c r="AA184" s="99"/>
      <c r="AB184" s="172"/>
      <c r="AC184" s="172"/>
      <c r="AD184" s="172"/>
      <c r="AE184" s="172"/>
      <c r="AF184" s="172"/>
      <c r="AG184" s="172"/>
    </row>
    <row r="185" spans="1:33" s="100" customFormat="1" ht="93">
      <c r="A185" s="57">
        <v>4</v>
      </c>
      <c r="B185" s="57" t="s">
        <v>156</v>
      </c>
      <c r="C185" s="57"/>
      <c r="D185" s="171"/>
      <c r="E185" s="57"/>
      <c r="F185" s="57"/>
      <c r="G185" s="57"/>
      <c r="H185" s="57"/>
      <c r="I185" s="163"/>
      <c r="J185" s="57">
        <v>353</v>
      </c>
      <c r="K185" s="111" t="s">
        <v>37</v>
      </c>
      <c r="L185" s="173" t="s">
        <v>153</v>
      </c>
      <c r="M185" s="171"/>
      <c r="N185" s="63"/>
      <c r="O185" s="63"/>
      <c r="P185" s="63">
        <f>SUM(P186:P189)</f>
        <v>762.83799999999997</v>
      </c>
      <c r="Q185" s="63">
        <f t="shared" ref="Q185:R185" si="41">SUM(Q186:Q189)</f>
        <v>946.45600000000002</v>
      </c>
      <c r="R185" s="63">
        <f t="shared" si="41"/>
        <v>1080.6210000000001</v>
      </c>
      <c r="S185" s="63"/>
      <c r="T185" s="63">
        <f>SUM(N185:R185)</f>
        <v>2789.915</v>
      </c>
      <c r="U185" s="110"/>
      <c r="V185" s="99"/>
      <c r="W185" s="99"/>
      <c r="X185" s="99"/>
      <c r="Y185" s="99"/>
      <c r="Z185" s="99"/>
      <c r="AA185" s="99"/>
      <c r="AB185" s="172"/>
      <c r="AC185" s="172"/>
      <c r="AD185" s="172"/>
      <c r="AE185" s="172"/>
      <c r="AF185" s="172"/>
      <c r="AG185" s="172"/>
    </row>
    <row r="186" spans="1:33" s="100" customFormat="1" ht="23.25">
      <c r="A186" s="57"/>
      <c r="B186" s="57"/>
      <c r="C186" s="57"/>
      <c r="D186" s="171"/>
      <c r="E186" s="57"/>
      <c r="F186" s="57"/>
      <c r="G186" s="57"/>
      <c r="H186" s="57"/>
      <c r="I186" s="163"/>
      <c r="J186" s="57"/>
      <c r="K186" s="57" t="s">
        <v>10</v>
      </c>
      <c r="L186" s="138" t="s">
        <v>103</v>
      </c>
      <c r="M186" s="171"/>
      <c r="N186" s="63"/>
      <c r="O186" s="63"/>
      <c r="P186" s="63">
        <v>339.32299999999998</v>
      </c>
      <c r="Q186" s="63"/>
      <c r="R186" s="63"/>
      <c r="S186" s="63"/>
      <c r="T186" s="63">
        <f>SUM(P186:S186)</f>
        <v>339.32299999999998</v>
      </c>
      <c r="U186" s="110"/>
      <c r="V186" s="99"/>
      <c r="W186" s="99"/>
      <c r="X186" s="99"/>
      <c r="Y186" s="99"/>
      <c r="Z186" s="99"/>
      <c r="AA186" s="99"/>
      <c r="AB186" s="172"/>
      <c r="AC186" s="172"/>
      <c r="AD186" s="172"/>
      <c r="AE186" s="172"/>
      <c r="AF186" s="172"/>
      <c r="AG186" s="172"/>
    </row>
    <row r="187" spans="1:33" s="100" customFormat="1" ht="46.5">
      <c r="A187" s="57"/>
      <c r="B187" s="57"/>
      <c r="C187" s="57"/>
      <c r="D187" s="171"/>
      <c r="E187" s="57"/>
      <c r="F187" s="57"/>
      <c r="G187" s="57"/>
      <c r="H187" s="57"/>
      <c r="I187" s="163"/>
      <c r="J187" s="57"/>
      <c r="K187" s="57" t="s">
        <v>36</v>
      </c>
      <c r="L187" s="173" t="s">
        <v>108</v>
      </c>
      <c r="M187" s="171"/>
      <c r="N187" s="63"/>
      <c r="O187" s="63"/>
      <c r="P187" s="63">
        <v>142.215</v>
      </c>
      <c r="Q187" s="63">
        <v>946.45600000000002</v>
      </c>
      <c r="R187" s="63">
        <v>1080.6210000000001</v>
      </c>
      <c r="S187" s="63"/>
      <c r="T187" s="63">
        <f t="shared" ref="T187:T189" si="42">SUM(P187:S187)</f>
        <v>2169.2920000000004</v>
      </c>
      <c r="U187" s="110"/>
      <c r="V187" s="99"/>
      <c r="W187" s="99"/>
      <c r="X187" s="99"/>
      <c r="Y187" s="99"/>
      <c r="Z187" s="99"/>
      <c r="AA187" s="99"/>
      <c r="AB187" s="172"/>
      <c r="AC187" s="172"/>
      <c r="AD187" s="172"/>
      <c r="AE187" s="172"/>
      <c r="AF187" s="172"/>
      <c r="AG187" s="172"/>
    </row>
    <row r="188" spans="1:33" s="100" customFormat="1" ht="23.25">
      <c r="A188" s="57"/>
      <c r="B188" s="57"/>
      <c r="C188" s="57"/>
      <c r="D188" s="171"/>
      <c r="E188" s="57"/>
      <c r="F188" s="57"/>
      <c r="G188" s="57"/>
      <c r="H188" s="57"/>
      <c r="I188" s="163"/>
      <c r="J188" s="57"/>
      <c r="K188" s="57" t="s">
        <v>11</v>
      </c>
      <c r="L188" s="137" t="s">
        <v>104</v>
      </c>
      <c r="M188" s="171"/>
      <c r="N188" s="63"/>
      <c r="O188" s="63"/>
      <c r="P188" s="63">
        <v>272.72399999999999</v>
      </c>
      <c r="Q188" s="63"/>
      <c r="R188" s="63"/>
      <c r="S188" s="63"/>
      <c r="T188" s="63">
        <f t="shared" si="42"/>
        <v>272.72399999999999</v>
      </c>
      <c r="U188" s="110"/>
      <c r="V188" s="99"/>
      <c r="W188" s="99"/>
      <c r="X188" s="99"/>
      <c r="Y188" s="99"/>
      <c r="Z188" s="99"/>
      <c r="AA188" s="99"/>
      <c r="AB188" s="172"/>
      <c r="AC188" s="172"/>
      <c r="AD188" s="172"/>
      <c r="AE188" s="172"/>
      <c r="AF188" s="172"/>
      <c r="AG188" s="172"/>
    </row>
    <row r="189" spans="1:33" s="100" customFormat="1" ht="46.5">
      <c r="A189" s="57"/>
      <c r="B189" s="57"/>
      <c r="C189" s="57"/>
      <c r="D189" s="171"/>
      <c r="E189" s="57"/>
      <c r="F189" s="57"/>
      <c r="G189" s="57"/>
      <c r="H189" s="57"/>
      <c r="I189" s="163"/>
      <c r="J189" s="57"/>
      <c r="K189" s="57" t="s">
        <v>12</v>
      </c>
      <c r="L189" s="130" t="s">
        <v>105</v>
      </c>
      <c r="M189" s="171"/>
      <c r="N189" s="63"/>
      <c r="O189" s="63"/>
      <c r="P189" s="63">
        <v>8.5760000000000005</v>
      </c>
      <c r="Q189" s="63"/>
      <c r="R189" s="63"/>
      <c r="S189" s="63"/>
      <c r="T189" s="63">
        <f t="shared" si="42"/>
        <v>8.5760000000000005</v>
      </c>
      <c r="U189" s="110"/>
      <c r="V189" s="99"/>
      <c r="W189" s="99"/>
      <c r="X189" s="99"/>
      <c r="Y189" s="99"/>
      <c r="Z189" s="99"/>
      <c r="AA189" s="99"/>
      <c r="AB189" s="172"/>
      <c r="AC189" s="172"/>
      <c r="AD189" s="172"/>
      <c r="AE189" s="172"/>
      <c r="AF189" s="172"/>
      <c r="AG189" s="172"/>
    </row>
    <row r="190" spans="1:33" s="54" customFormat="1" ht="38.25" customHeight="1">
      <c r="A190" s="233" t="s">
        <v>157</v>
      </c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</row>
    <row r="191" spans="1:33" s="95" customFormat="1" ht="69.75">
      <c r="A191" s="111" t="s">
        <v>24</v>
      </c>
      <c r="B191" s="68" t="s">
        <v>159</v>
      </c>
      <c r="C191" s="57" t="s">
        <v>88</v>
      </c>
      <c r="D191" s="57" t="s">
        <v>163</v>
      </c>
      <c r="E191" s="57" t="s">
        <v>160</v>
      </c>
      <c r="F191" s="57" t="s">
        <v>143</v>
      </c>
      <c r="G191" s="57" t="s">
        <v>210</v>
      </c>
      <c r="H191" s="56" t="s">
        <v>150</v>
      </c>
      <c r="I191" s="57"/>
      <c r="J191" s="57">
        <v>373</v>
      </c>
      <c r="K191" s="111" t="s">
        <v>38</v>
      </c>
      <c r="L191" s="173" t="s">
        <v>158</v>
      </c>
      <c r="M191" s="57"/>
      <c r="N191" s="57"/>
      <c r="O191" s="174"/>
      <c r="P191" s="174"/>
      <c r="Q191" s="174">
        <f>SUM(Q192:Q194)</f>
        <v>6923.7729999999992</v>
      </c>
      <c r="R191" s="174">
        <f>SUM(R192:R194)</f>
        <v>6636.6310000000003</v>
      </c>
      <c r="S191" s="174"/>
      <c r="T191" s="174">
        <f>SUM(O191:R191)</f>
        <v>13560.403999999999</v>
      </c>
      <c r="U191" s="170" t="s">
        <v>127</v>
      </c>
      <c r="V191" s="93"/>
      <c r="W191" s="93"/>
      <c r="X191" s="93"/>
      <c r="Y191" s="93"/>
      <c r="Z191" s="93"/>
      <c r="AA191" s="94"/>
      <c r="AB191" s="94"/>
      <c r="AC191" s="94"/>
      <c r="AD191" s="94"/>
      <c r="AE191" s="94"/>
      <c r="AF191" s="94"/>
    </row>
    <row r="192" spans="1:33" s="95" customFormat="1" ht="23.25">
      <c r="A192" s="111"/>
      <c r="B192" s="57"/>
      <c r="C192" s="57"/>
      <c r="D192" s="57"/>
      <c r="E192" s="57"/>
      <c r="F192" s="57"/>
      <c r="G192" s="57"/>
      <c r="H192" s="57"/>
      <c r="I192" s="57"/>
      <c r="J192" s="57"/>
      <c r="K192" s="111" t="s">
        <v>10</v>
      </c>
      <c r="L192" s="138" t="s">
        <v>103</v>
      </c>
      <c r="M192" s="57"/>
      <c r="N192" s="57"/>
      <c r="O192" s="174"/>
      <c r="P192" s="174"/>
      <c r="Q192" s="174"/>
      <c r="R192" s="174">
        <v>1000</v>
      </c>
      <c r="S192" s="174"/>
      <c r="T192" s="175">
        <f>+S192+R192+Q192+P192+O192</f>
        <v>1000</v>
      </c>
      <c r="U192" s="57"/>
      <c r="V192" s="93"/>
      <c r="W192" s="93"/>
      <c r="X192" s="93"/>
      <c r="Y192" s="93"/>
      <c r="Z192" s="93"/>
      <c r="AA192" s="94"/>
      <c r="AB192" s="94"/>
      <c r="AC192" s="94"/>
      <c r="AD192" s="94"/>
      <c r="AE192" s="94"/>
      <c r="AF192" s="94"/>
    </row>
    <row r="193" spans="1:33" s="95" customFormat="1" ht="23.25">
      <c r="A193" s="111"/>
      <c r="B193" s="57"/>
      <c r="C193" s="57"/>
      <c r="D193" s="57"/>
      <c r="E193" s="57"/>
      <c r="F193" s="57"/>
      <c r="G193" s="57"/>
      <c r="H193" s="57"/>
      <c r="I193" s="57"/>
      <c r="J193" s="57"/>
      <c r="K193" s="111" t="s">
        <v>11</v>
      </c>
      <c r="L193" s="137" t="s">
        <v>104</v>
      </c>
      <c r="M193" s="57"/>
      <c r="N193" s="57"/>
      <c r="O193" s="174"/>
      <c r="P193" s="174"/>
      <c r="Q193" s="174">
        <v>5331.03</v>
      </c>
      <c r="R193" s="176">
        <v>3175.7820000000002</v>
      </c>
      <c r="S193" s="176"/>
      <c r="T193" s="175">
        <f t="shared" ref="T193:T194" si="43">+S193+R193+Q193+P193+O193</f>
        <v>8506.8119999999999</v>
      </c>
      <c r="U193" s="57"/>
      <c r="V193" s="93"/>
      <c r="W193" s="93"/>
      <c r="X193" s="93"/>
      <c r="Y193" s="93"/>
      <c r="Z193" s="93"/>
      <c r="AA193" s="94"/>
      <c r="AB193" s="94"/>
      <c r="AC193" s="94"/>
      <c r="AD193" s="94"/>
      <c r="AE193" s="94"/>
      <c r="AF193" s="94"/>
    </row>
    <row r="194" spans="1:33" s="95" customFormat="1" ht="46.5">
      <c r="A194" s="111"/>
      <c r="B194" s="57"/>
      <c r="C194" s="57"/>
      <c r="D194" s="57"/>
      <c r="E194" s="57"/>
      <c r="F194" s="57"/>
      <c r="G194" s="57"/>
      <c r="H194" s="57"/>
      <c r="I194" s="57"/>
      <c r="J194" s="57"/>
      <c r="K194" s="111" t="s">
        <v>39</v>
      </c>
      <c r="L194" s="173" t="s">
        <v>116</v>
      </c>
      <c r="M194" s="177"/>
      <c r="N194" s="57"/>
      <c r="O194" s="174"/>
      <c r="P194" s="174"/>
      <c r="Q194" s="174">
        <v>1592.7429999999999</v>
      </c>
      <c r="R194" s="178">
        <v>2460.8490000000002</v>
      </c>
      <c r="S194" s="179"/>
      <c r="T194" s="175">
        <f t="shared" si="43"/>
        <v>4053.5920000000001</v>
      </c>
      <c r="U194" s="57"/>
      <c r="V194" s="93"/>
      <c r="W194" s="93"/>
      <c r="X194" s="93"/>
      <c r="Y194" s="93"/>
      <c r="Z194" s="93"/>
      <c r="AA194" s="94"/>
      <c r="AB194" s="94"/>
      <c r="AC194" s="94"/>
      <c r="AD194" s="94"/>
      <c r="AE194" s="94"/>
      <c r="AF194" s="94"/>
    </row>
    <row r="195" spans="1:33" s="181" customFormat="1" ht="35.25" customHeight="1">
      <c r="A195" s="251" t="s">
        <v>161</v>
      </c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3"/>
      <c r="V195" s="180"/>
      <c r="W195" s="180"/>
      <c r="X195" s="180"/>
    </row>
    <row r="196" spans="1:33" s="100" customFormat="1" ht="69.75">
      <c r="A196" s="57">
        <v>8</v>
      </c>
      <c r="B196" s="182" t="s">
        <v>162</v>
      </c>
      <c r="C196" s="57" t="s">
        <v>88</v>
      </c>
      <c r="D196" s="182" t="s">
        <v>89</v>
      </c>
      <c r="E196" s="183" t="s">
        <v>164</v>
      </c>
      <c r="F196" s="182" t="s">
        <v>143</v>
      </c>
      <c r="G196" s="182" t="s">
        <v>209</v>
      </c>
      <c r="H196" s="182" t="s">
        <v>208</v>
      </c>
      <c r="I196" s="163"/>
      <c r="J196" s="184">
        <v>348</v>
      </c>
      <c r="K196" s="101" t="s">
        <v>40</v>
      </c>
      <c r="L196" s="173" t="s">
        <v>165</v>
      </c>
      <c r="M196" s="110">
        <f t="shared" ref="M196:N196" si="44">+M197+M198</f>
        <v>0</v>
      </c>
      <c r="N196" s="110">
        <f t="shared" si="44"/>
        <v>0</v>
      </c>
      <c r="O196" s="110">
        <f>+O197+O198</f>
        <v>2523.7150000000001</v>
      </c>
      <c r="P196" s="110">
        <f t="shared" ref="P196:T196" si="45">+P197+P198</f>
        <v>1659.4069999999999</v>
      </c>
      <c r="Q196" s="110">
        <f t="shared" si="45"/>
        <v>2120.1990000000001</v>
      </c>
      <c r="R196" s="110">
        <f t="shared" si="45"/>
        <v>18676.232</v>
      </c>
      <c r="S196" s="110"/>
      <c r="T196" s="110">
        <f t="shared" si="45"/>
        <v>24979.553</v>
      </c>
      <c r="U196" s="110" t="s">
        <v>127</v>
      </c>
      <c r="V196" s="99"/>
      <c r="W196" s="99"/>
      <c r="X196" s="99"/>
      <c r="Y196" s="99"/>
      <c r="Z196" s="99"/>
      <c r="AA196" s="99"/>
      <c r="AB196" s="172"/>
      <c r="AC196" s="172"/>
      <c r="AD196" s="172"/>
      <c r="AE196" s="172"/>
      <c r="AF196" s="172"/>
      <c r="AG196" s="172"/>
    </row>
    <row r="197" spans="1:33" s="54" customFormat="1" ht="23.25">
      <c r="A197" s="185"/>
      <c r="B197" s="186"/>
      <c r="C197" s="187"/>
      <c r="D197" s="187"/>
      <c r="E197" s="187"/>
      <c r="F197" s="187"/>
      <c r="G197" s="187"/>
      <c r="H197" s="187"/>
      <c r="I197" s="186" t="s">
        <v>21</v>
      </c>
      <c r="J197" s="186"/>
      <c r="K197" s="67" t="s">
        <v>11</v>
      </c>
      <c r="L197" s="188" t="s">
        <v>104</v>
      </c>
      <c r="M197" s="186"/>
      <c r="N197" s="74"/>
      <c r="O197" s="74">
        <v>2019.0170000000001</v>
      </c>
      <c r="P197" s="74">
        <v>1659.4069999999999</v>
      </c>
      <c r="Q197" s="74">
        <v>2120.1990000000001</v>
      </c>
      <c r="R197" s="74">
        <v>18676.232</v>
      </c>
      <c r="S197" s="74"/>
      <c r="T197" s="110">
        <f t="shared" ref="T197" si="46">N197+O197+P197+Q197+R197</f>
        <v>24474.855</v>
      </c>
      <c r="U197" s="189"/>
      <c r="V197" s="66"/>
      <c r="W197" s="66"/>
      <c r="X197" s="66"/>
      <c r="Y197" s="66"/>
      <c r="Z197" s="66"/>
      <c r="AA197" s="190"/>
      <c r="AB197" s="190"/>
      <c r="AC197" s="190"/>
      <c r="AD197" s="190"/>
      <c r="AE197" s="190"/>
      <c r="AF197" s="190"/>
    </row>
    <row r="198" spans="1:33" s="197" customFormat="1" ht="36" customHeight="1">
      <c r="A198" s="111"/>
      <c r="B198" s="57"/>
      <c r="C198" s="90"/>
      <c r="D198" s="90"/>
      <c r="E198" s="90"/>
      <c r="F198" s="90"/>
      <c r="G198" s="90"/>
      <c r="H198" s="90"/>
      <c r="I198" s="191" t="s">
        <v>41</v>
      </c>
      <c r="J198" s="191"/>
      <c r="K198" s="60" t="s">
        <v>42</v>
      </c>
      <c r="L198" s="192" t="s">
        <v>166</v>
      </c>
      <c r="M198" s="193"/>
      <c r="N198" s="194"/>
      <c r="O198" s="109">
        <v>504.69799999999998</v>
      </c>
      <c r="P198" s="109"/>
      <c r="Q198" s="109"/>
      <c r="R198" s="109"/>
      <c r="S198" s="109"/>
      <c r="T198" s="110">
        <f>N198+O198+P198+Q198+R198</f>
        <v>504.69799999999998</v>
      </c>
      <c r="U198" s="57"/>
      <c r="V198" s="195"/>
      <c r="W198" s="195"/>
      <c r="X198" s="195"/>
      <c r="Y198" s="195"/>
      <c r="Z198" s="195"/>
      <c r="AA198" s="196"/>
      <c r="AB198" s="196"/>
      <c r="AC198" s="196"/>
      <c r="AD198" s="196"/>
      <c r="AE198" s="196"/>
      <c r="AF198" s="196"/>
    </row>
    <row r="199" spans="1:33" s="100" customFormat="1" ht="69.75">
      <c r="A199" s="57">
        <v>9</v>
      </c>
      <c r="B199" s="57" t="s">
        <v>167</v>
      </c>
      <c r="C199" s="57" t="s">
        <v>88</v>
      </c>
      <c r="D199" s="182" t="s">
        <v>89</v>
      </c>
      <c r="E199" s="57" t="s">
        <v>168</v>
      </c>
      <c r="F199" s="57"/>
      <c r="G199" s="57"/>
      <c r="H199" s="57"/>
      <c r="I199" s="57" t="s">
        <v>21</v>
      </c>
      <c r="J199" s="57">
        <v>387</v>
      </c>
      <c r="K199" s="57"/>
      <c r="L199" s="173"/>
      <c r="M199" s="171">
        <v>126.455</v>
      </c>
      <c r="N199" s="63">
        <v>791.80700000000002</v>
      </c>
      <c r="O199" s="63">
        <v>31.585000000000001</v>
      </c>
      <c r="P199" s="63">
        <v>400.86599999999999</v>
      </c>
      <c r="Q199" s="63">
        <v>350.43099999999998</v>
      </c>
      <c r="R199" s="63">
        <v>765.55200000000002</v>
      </c>
      <c r="S199" s="63"/>
      <c r="T199" s="63">
        <f>SUM(M199:R199)</f>
        <v>2466.6960000000004</v>
      </c>
      <c r="U199" s="110"/>
      <c r="V199" s="99"/>
      <c r="W199" s="99"/>
      <c r="X199" s="99"/>
      <c r="Y199" s="99"/>
      <c r="Z199" s="99"/>
      <c r="AA199" s="99"/>
      <c r="AB199" s="172"/>
      <c r="AC199" s="172"/>
      <c r="AD199" s="172"/>
      <c r="AE199" s="172"/>
      <c r="AF199" s="172"/>
      <c r="AG199" s="172"/>
    </row>
    <row r="200" spans="1:33" s="54" customFormat="1" ht="34.5" customHeight="1">
      <c r="A200" s="233" t="s">
        <v>96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</row>
    <row r="201" spans="1:33" s="100" customFormat="1" ht="103.5" customHeight="1">
      <c r="A201" s="55" t="s">
        <v>29</v>
      </c>
      <c r="B201" s="57" t="s">
        <v>169</v>
      </c>
      <c r="C201" s="57" t="s">
        <v>170</v>
      </c>
      <c r="D201" s="182" t="s">
        <v>89</v>
      </c>
      <c r="E201" s="57" t="s">
        <v>171</v>
      </c>
      <c r="F201" s="182" t="s">
        <v>143</v>
      </c>
      <c r="G201" s="182" t="s">
        <v>201</v>
      </c>
      <c r="H201" s="182" t="s">
        <v>202</v>
      </c>
      <c r="I201" s="57"/>
      <c r="J201" s="57">
        <v>393</v>
      </c>
      <c r="K201" s="57"/>
      <c r="L201" s="124" t="s">
        <v>85</v>
      </c>
      <c r="M201" s="171"/>
      <c r="N201" s="63"/>
      <c r="O201" s="63"/>
      <c r="P201" s="63"/>
      <c r="Q201" s="63">
        <f>SUM(Q202:Q207)</f>
        <v>4725.4660000000003</v>
      </c>
      <c r="R201" s="63">
        <f>SUM(R202:R207)</f>
        <v>5531.1580000000004</v>
      </c>
      <c r="S201" s="63"/>
      <c r="T201" s="63">
        <f>SUM(T202:T207)</f>
        <v>10256.624</v>
      </c>
      <c r="U201" s="170" t="s">
        <v>180</v>
      </c>
      <c r="V201" s="99"/>
      <c r="W201" s="99"/>
      <c r="X201" s="99"/>
      <c r="Y201" s="99"/>
      <c r="Z201" s="99"/>
      <c r="AA201" s="99"/>
      <c r="AB201" s="172"/>
      <c r="AC201" s="172"/>
      <c r="AD201" s="172"/>
      <c r="AE201" s="172"/>
      <c r="AF201" s="172"/>
      <c r="AG201" s="172"/>
    </row>
    <row r="202" spans="1:33" s="100" customFormat="1" ht="57" customHeight="1">
      <c r="A202" s="55"/>
      <c r="B202" s="57"/>
      <c r="C202" s="57"/>
      <c r="D202" s="171"/>
      <c r="E202" s="57"/>
      <c r="F202" s="57"/>
      <c r="G202" s="57"/>
      <c r="H202" s="57"/>
      <c r="I202" s="186" t="s">
        <v>21</v>
      </c>
      <c r="J202" s="57"/>
      <c r="K202" s="57" t="s">
        <v>43</v>
      </c>
      <c r="L202" s="173" t="s">
        <v>172</v>
      </c>
      <c r="M202" s="171"/>
      <c r="N202" s="63"/>
      <c r="O202" s="63"/>
      <c r="P202" s="63"/>
      <c r="Q202" s="63">
        <v>318.81099999999998</v>
      </c>
      <c r="R202" s="63">
        <v>327.94400000000002</v>
      </c>
      <c r="S202" s="63"/>
      <c r="T202" s="110">
        <f t="shared" ref="T202:T207" si="47">N202+O202+P202+Q202+R202</f>
        <v>646.755</v>
      </c>
      <c r="U202" s="110"/>
      <c r="V202" s="99"/>
      <c r="W202" s="99"/>
      <c r="X202" s="99"/>
      <c r="Y202" s="99"/>
      <c r="Z202" s="99"/>
      <c r="AA202" s="99"/>
      <c r="AB202" s="172"/>
      <c r="AC202" s="172"/>
      <c r="AD202" s="172"/>
      <c r="AE202" s="172"/>
      <c r="AF202" s="172"/>
      <c r="AG202" s="172"/>
    </row>
    <row r="203" spans="1:33" s="100" customFormat="1" ht="23.25">
      <c r="A203" s="55"/>
      <c r="B203" s="57"/>
      <c r="C203" s="57"/>
      <c r="D203" s="171"/>
      <c r="E203" s="57"/>
      <c r="F203" s="57"/>
      <c r="G203" s="57"/>
      <c r="H203" s="57"/>
      <c r="I203" s="186" t="s">
        <v>21</v>
      </c>
      <c r="J203" s="57"/>
      <c r="K203" s="57" t="s">
        <v>44</v>
      </c>
      <c r="L203" s="133" t="s">
        <v>173</v>
      </c>
      <c r="M203" s="171"/>
      <c r="N203" s="63"/>
      <c r="O203" s="63"/>
      <c r="P203" s="63"/>
      <c r="Q203" s="63">
        <v>0.65900000000000003</v>
      </c>
      <c r="R203" s="63">
        <v>12.273</v>
      </c>
      <c r="S203" s="63"/>
      <c r="T203" s="110">
        <f t="shared" si="47"/>
        <v>12.932</v>
      </c>
      <c r="U203" s="110"/>
      <c r="V203" s="99"/>
      <c r="W203" s="99"/>
      <c r="X203" s="99"/>
      <c r="Y203" s="99"/>
      <c r="Z203" s="99"/>
      <c r="AA203" s="99"/>
      <c r="AB203" s="172"/>
      <c r="AC203" s="172"/>
      <c r="AD203" s="172"/>
      <c r="AE203" s="172"/>
      <c r="AF203" s="172"/>
      <c r="AG203" s="172"/>
    </row>
    <row r="204" spans="1:33" s="100" customFormat="1" ht="69.75">
      <c r="A204" s="55"/>
      <c r="B204" s="57"/>
      <c r="C204" s="57"/>
      <c r="D204" s="171"/>
      <c r="E204" s="57"/>
      <c r="F204" s="57"/>
      <c r="G204" s="57"/>
      <c r="H204" s="57"/>
      <c r="I204" s="186" t="s">
        <v>21</v>
      </c>
      <c r="J204" s="57"/>
      <c r="K204" s="57" t="s">
        <v>45</v>
      </c>
      <c r="L204" s="173" t="s">
        <v>174</v>
      </c>
      <c r="M204" s="171"/>
      <c r="N204" s="63"/>
      <c r="O204" s="63"/>
      <c r="P204" s="63"/>
      <c r="Q204" s="63">
        <v>76</v>
      </c>
      <c r="R204" s="63">
        <v>70</v>
      </c>
      <c r="S204" s="63"/>
      <c r="T204" s="110">
        <f t="shared" si="47"/>
        <v>146</v>
      </c>
      <c r="U204" s="110"/>
      <c r="V204" s="99"/>
      <c r="W204" s="99"/>
      <c r="X204" s="99"/>
      <c r="Y204" s="99"/>
      <c r="Z204" s="99"/>
      <c r="AA204" s="99"/>
      <c r="AB204" s="172"/>
      <c r="AC204" s="172"/>
      <c r="AD204" s="172"/>
      <c r="AE204" s="172"/>
      <c r="AF204" s="172"/>
      <c r="AG204" s="172"/>
    </row>
    <row r="205" spans="1:33" s="100" customFormat="1" ht="23.25">
      <c r="A205" s="55"/>
      <c r="B205" s="57"/>
      <c r="C205" s="57"/>
      <c r="D205" s="171"/>
      <c r="E205" s="57"/>
      <c r="F205" s="57"/>
      <c r="G205" s="57"/>
      <c r="H205" s="57"/>
      <c r="I205" s="186" t="s">
        <v>21</v>
      </c>
      <c r="J205" s="57"/>
      <c r="K205" s="57" t="s">
        <v>46</v>
      </c>
      <c r="L205" s="173" t="s">
        <v>175</v>
      </c>
      <c r="M205" s="171"/>
      <c r="N205" s="63"/>
      <c r="O205" s="63"/>
      <c r="P205" s="63"/>
      <c r="Q205" s="63">
        <v>213.38300000000001</v>
      </c>
      <c r="R205" s="63">
        <v>174.29300000000001</v>
      </c>
      <c r="S205" s="63"/>
      <c r="T205" s="110">
        <f t="shared" si="47"/>
        <v>387.67600000000004</v>
      </c>
      <c r="U205" s="110"/>
      <c r="V205" s="99"/>
      <c r="W205" s="99"/>
      <c r="X205" s="99"/>
      <c r="Y205" s="99"/>
      <c r="Z205" s="99"/>
      <c r="AA205" s="99"/>
      <c r="AB205" s="172"/>
      <c r="AC205" s="172"/>
      <c r="AD205" s="172"/>
      <c r="AE205" s="172"/>
      <c r="AF205" s="172"/>
      <c r="AG205" s="172"/>
    </row>
    <row r="206" spans="1:33" s="100" customFormat="1" ht="93">
      <c r="A206" s="55"/>
      <c r="B206" s="57"/>
      <c r="C206" s="57"/>
      <c r="D206" s="171"/>
      <c r="E206" s="57"/>
      <c r="F206" s="57"/>
      <c r="G206" s="57"/>
      <c r="H206" s="57"/>
      <c r="I206" s="186" t="s">
        <v>21</v>
      </c>
      <c r="J206" s="57"/>
      <c r="K206" s="57" t="s">
        <v>47</v>
      </c>
      <c r="L206" s="173" t="s">
        <v>176</v>
      </c>
      <c r="M206" s="171"/>
      <c r="N206" s="63"/>
      <c r="O206" s="63"/>
      <c r="P206" s="63"/>
      <c r="Q206" s="63">
        <v>3550</v>
      </c>
      <c r="R206" s="63">
        <v>4246.0259999999998</v>
      </c>
      <c r="S206" s="63"/>
      <c r="T206" s="110">
        <f t="shared" si="47"/>
        <v>7796.0259999999998</v>
      </c>
      <c r="U206" s="110"/>
      <c r="V206" s="99"/>
      <c r="W206" s="99"/>
      <c r="X206" s="99"/>
      <c r="Y206" s="99"/>
      <c r="Z206" s="99"/>
      <c r="AA206" s="99"/>
      <c r="AB206" s="172"/>
      <c r="AC206" s="172"/>
      <c r="AD206" s="172"/>
      <c r="AE206" s="172"/>
      <c r="AF206" s="172"/>
      <c r="AG206" s="172"/>
    </row>
    <row r="207" spans="1:33" s="100" customFormat="1" ht="93">
      <c r="A207" s="55"/>
      <c r="B207" s="57"/>
      <c r="C207" s="57"/>
      <c r="D207" s="171"/>
      <c r="E207" s="57"/>
      <c r="F207" s="57"/>
      <c r="G207" s="57"/>
      <c r="H207" s="57"/>
      <c r="I207" s="186" t="s">
        <v>21</v>
      </c>
      <c r="J207" s="57"/>
      <c r="K207" s="57" t="s">
        <v>48</v>
      </c>
      <c r="L207" s="173" t="s">
        <v>177</v>
      </c>
      <c r="M207" s="171"/>
      <c r="N207" s="63"/>
      <c r="O207" s="63"/>
      <c r="P207" s="63"/>
      <c r="Q207" s="63">
        <v>566.61300000000006</v>
      </c>
      <c r="R207" s="63">
        <v>700.62199999999996</v>
      </c>
      <c r="S207" s="63"/>
      <c r="T207" s="110">
        <f t="shared" si="47"/>
        <v>1267.2350000000001</v>
      </c>
      <c r="U207" s="110"/>
      <c r="V207" s="99"/>
      <c r="W207" s="99"/>
      <c r="X207" s="99"/>
      <c r="Y207" s="99"/>
      <c r="Z207" s="99"/>
      <c r="AA207" s="99"/>
      <c r="AB207" s="172"/>
      <c r="AC207" s="172"/>
      <c r="AD207" s="172"/>
      <c r="AE207" s="172"/>
      <c r="AF207" s="172"/>
      <c r="AG207" s="172"/>
    </row>
    <row r="208" spans="1:33" s="157" customFormat="1" ht="23.25">
      <c r="A208" s="151">
        <v>6</v>
      </c>
      <c r="B208" s="151">
        <v>9</v>
      </c>
      <c r="C208" s="151"/>
      <c r="D208" s="152"/>
      <c r="E208" s="151"/>
      <c r="F208" s="151"/>
      <c r="G208" s="151"/>
      <c r="H208" s="151"/>
      <c r="I208" s="198"/>
      <c r="J208" s="199"/>
      <c r="K208" s="200"/>
      <c r="L208" s="153"/>
      <c r="M208" s="154">
        <f t="shared" ref="M208:R208" si="48">+M201+M196+M169+M191+M168+M199</f>
        <v>126.455</v>
      </c>
      <c r="N208" s="154">
        <f t="shared" si="48"/>
        <v>791.80700000000002</v>
      </c>
      <c r="O208" s="154">
        <f t="shared" si="48"/>
        <v>2555.3000000000002</v>
      </c>
      <c r="P208" s="154">
        <f t="shared" si="48"/>
        <v>4059.741</v>
      </c>
      <c r="Q208" s="154">
        <f t="shared" si="48"/>
        <v>16574.922999999999</v>
      </c>
      <c r="R208" s="154">
        <f t="shared" si="48"/>
        <v>34126.365000000005</v>
      </c>
      <c r="S208" s="154"/>
      <c r="T208" s="154">
        <f>+T201+T196+T169+T191+T168+T199</f>
        <v>58234.590999999993</v>
      </c>
      <c r="U208" s="201"/>
      <c r="V208" s="155"/>
      <c r="W208" s="155"/>
      <c r="X208" s="155"/>
      <c r="Y208" s="155"/>
      <c r="Z208" s="155"/>
      <c r="AA208" s="155"/>
      <c r="AB208" s="156"/>
      <c r="AC208" s="156"/>
      <c r="AD208" s="156"/>
      <c r="AE208" s="156"/>
      <c r="AF208" s="156"/>
      <c r="AG208" s="156"/>
    </row>
    <row r="209" spans="1:33" s="54" customFormat="1" ht="23.25">
      <c r="A209" s="235" t="s">
        <v>181</v>
      </c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</row>
    <row r="210" spans="1:33" s="181" customFormat="1" ht="23.25">
      <c r="A210" s="233" t="s">
        <v>182</v>
      </c>
      <c r="B210" s="234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180"/>
      <c r="W210" s="180"/>
      <c r="X210" s="180"/>
    </row>
    <row r="211" spans="1:33" s="100" customFormat="1" ht="82.5" customHeight="1">
      <c r="A211" s="57">
        <v>11</v>
      </c>
      <c r="B211" s="182"/>
      <c r="C211" s="57" t="s">
        <v>178</v>
      </c>
      <c r="D211" s="182"/>
      <c r="E211" s="183" t="s">
        <v>184</v>
      </c>
      <c r="F211" s="57" t="s">
        <v>183</v>
      </c>
      <c r="G211" s="57" t="s">
        <v>149</v>
      </c>
      <c r="H211" s="57" t="s">
        <v>150</v>
      </c>
      <c r="I211" s="163"/>
      <c r="J211" s="184"/>
      <c r="K211" s="101"/>
      <c r="L211" s="124" t="s">
        <v>85</v>
      </c>
      <c r="M211" s="173"/>
      <c r="N211" s="110"/>
      <c r="O211" s="110"/>
      <c r="P211" s="110"/>
      <c r="Q211" s="110">
        <f>+Q212+Q214+Q216+Q218+Q220</f>
        <v>3004.4669059599996</v>
      </c>
      <c r="R211" s="110">
        <f>+R212+R214+R216+R218+R220</f>
        <v>8840.7079999999987</v>
      </c>
      <c r="S211" s="110"/>
      <c r="T211" s="110">
        <f>+R211+Q211</f>
        <v>11845.174905959999</v>
      </c>
      <c r="U211" s="170" t="s">
        <v>180</v>
      </c>
      <c r="V211" s="99"/>
      <c r="W211" s="99"/>
      <c r="X211" s="99"/>
      <c r="Y211" s="99"/>
      <c r="Z211" s="99"/>
      <c r="AA211" s="99"/>
      <c r="AB211" s="172"/>
      <c r="AC211" s="172"/>
      <c r="AD211" s="172"/>
      <c r="AE211" s="172"/>
      <c r="AF211" s="172"/>
      <c r="AG211" s="172"/>
    </row>
    <row r="212" spans="1:33" s="100" customFormat="1" ht="38.25" customHeight="1">
      <c r="A212" s="57">
        <v>1</v>
      </c>
      <c r="B212" s="182" t="s">
        <v>185</v>
      </c>
      <c r="C212" s="57"/>
      <c r="D212" s="171"/>
      <c r="E212" s="57"/>
      <c r="F212" s="57"/>
      <c r="G212" s="57"/>
      <c r="H212" s="57"/>
      <c r="I212" s="163"/>
      <c r="J212" s="57">
        <v>123</v>
      </c>
      <c r="K212" s="111" t="s">
        <v>49</v>
      </c>
      <c r="L212" s="173" t="s">
        <v>179</v>
      </c>
      <c r="M212" s="171"/>
      <c r="N212" s="63"/>
      <c r="O212" s="63"/>
      <c r="P212" s="63"/>
      <c r="Q212" s="63">
        <f>SUM(Q213:Q213)</f>
        <v>208.84299999999999</v>
      </c>
      <c r="R212" s="63">
        <f>SUM(R213:R213)</f>
        <v>1834.384</v>
      </c>
      <c r="S212" s="63"/>
      <c r="T212" s="63">
        <f>SUM(N212:R212)</f>
        <v>2043.2270000000001</v>
      </c>
      <c r="U212" s="110"/>
      <c r="V212" s="99"/>
      <c r="W212" s="99"/>
      <c r="X212" s="99"/>
      <c r="Y212" s="99"/>
      <c r="Z212" s="99"/>
      <c r="AA212" s="99"/>
      <c r="AB212" s="172"/>
      <c r="AC212" s="172"/>
      <c r="AD212" s="172"/>
      <c r="AE212" s="172"/>
      <c r="AF212" s="172"/>
      <c r="AG212" s="172"/>
    </row>
    <row r="213" spans="1:33" s="100" customFormat="1" ht="38.25" customHeight="1">
      <c r="A213" s="57"/>
      <c r="B213" s="57"/>
      <c r="C213" s="57"/>
      <c r="D213" s="171"/>
      <c r="E213" s="57"/>
      <c r="F213" s="57"/>
      <c r="G213" s="57"/>
      <c r="H213" s="57"/>
      <c r="I213" s="163"/>
      <c r="J213" s="57"/>
      <c r="K213" s="57" t="s">
        <v>11</v>
      </c>
      <c r="L213" s="173" t="s">
        <v>104</v>
      </c>
      <c r="M213" s="171"/>
      <c r="N213" s="63"/>
      <c r="O213" s="63"/>
      <c r="P213" s="63"/>
      <c r="Q213" s="63">
        <v>208.84299999999999</v>
      </c>
      <c r="R213" s="63">
        <v>1834.384</v>
      </c>
      <c r="S213" s="63"/>
      <c r="T213" s="63">
        <f t="shared" ref="T213" si="49">SUM(P213:S213)</f>
        <v>2043.2270000000001</v>
      </c>
      <c r="U213" s="110"/>
      <c r="V213" s="99"/>
      <c r="W213" s="99"/>
      <c r="X213" s="99"/>
      <c r="Y213" s="99"/>
      <c r="Z213" s="99"/>
      <c r="AA213" s="99"/>
      <c r="AB213" s="172"/>
      <c r="AC213" s="172"/>
      <c r="AD213" s="172"/>
      <c r="AE213" s="172"/>
      <c r="AF213" s="172"/>
      <c r="AG213" s="172"/>
    </row>
    <row r="214" spans="1:33" s="100" customFormat="1" ht="38.25" customHeight="1">
      <c r="A214" s="57">
        <v>2</v>
      </c>
      <c r="B214" s="182" t="s">
        <v>186</v>
      </c>
      <c r="C214" s="57"/>
      <c r="D214" s="171"/>
      <c r="E214" s="57"/>
      <c r="F214" s="57"/>
      <c r="G214" s="57"/>
      <c r="H214" s="57"/>
      <c r="I214" s="163"/>
      <c r="J214" s="57">
        <v>123</v>
      </c>
      <c r="K214" s="111" t="s">
        <v>49</v>
      </c>
      <c r="L214" s="173" t="s">
        <v>179</v>
      </c>
      <c r="M214" s="171"/>
      <c r="N214" s="63"/>
      <c r="O214" s="63"/>
      <c r="P214" s="63"/>
      <c r="Q214" s="63">
        <f>SUM(Q215:Q215)</f>
        <v>465.42290595999998</v>
      </c>
      <c r="R214" s="63">
        <f>SUM(R215:R215)</f>
        <v>1771.615</v>
      </c>
      <c r="S214" s="63"/>
      <c r="T214" s="63">
        <f>SUM(N214:R214)</f>
        <v>2237.03790596</v>
      </c>
      <c r="U214" s="110"/>
      <c r="V214" s="99"/>
      <c r="W214" s="99"/>
      <c r="X214" s="99"/>
      <c r="Y214" s="99"/>
      <c r="Z214" s="99"/>
      <c r="AA214" s="99"/>
      <c r="AB214" s="172"/>
      <c r="AC214" s="172"/>
      <c r="AD214" s="172"/>
      <c r="AE214" s="172"/>
      <c r="AF214" s="172"/>
      <c r="AG214" s="172"/>
    </row>
    <row r="215" spans="1:33" s="100" customFormat="1" ht="38.25" customHeight="1">
      <c r="A215" s="57"/>
      <c r="B215" s="57"/>
      <c r="C215" s="57"/>
      <c r="D215" s="171"/>
      <c r="E215" s="57"/>
      <c r="F215" s="57"/>
      <c r="G215" s="57"/>
      <c r="H215" s="57"/>
      <c r="I215" s="163"/>
      <c r="J215" s="57"/>
      <c r="K215" s="57" t="s">
        <v>11</v>
      </c>
      <c r="L215" s="173" t="s">
        <v>104</v>
      </c>
      <c r="M215" s="171"/>
      <c r="N215" s="63"/>
      <c r="O215" s="63"/>
      <c r="P215" s="63"/>
      <c r="Q215" s="63">
        <v>465.42290595999998</v>
      </c>
      <c r="R215" s="63">
        <v>1771.615</v>
      </c>
      <c r="S215" s="63"/>
      <c r="T215" s="63">
        <f t="shared" ref="T215" si="50">SUM(P215:S215)</f>
        <v>2237.03790596</v>
      </c>
      <c r="U215" s="110"/>
      <c r="V215" s="99"/>
      <c r="W215" s="99"/>
      <c r="X215" s="99"/>
      <c r="Y215" s="99"/>
      <c r="Z215" s="99"/>
      <c r="AA215" s="99"/>
      <c r="AB215" s="172"/>
      <c r="AC215" s="172"/>
      <c r="AD215" s="172"/>
      <c r="AE215" s="172"/>
      <c r="AF215" s="172"/>
      <c r="AG215" s="172"/>
    </row>
    <row r="216" spans="1:33" s="100" customFormat="1" ht="38.25" customHeight="1">
      <c r="A216" s="57">
        <v>3</v>
      </c>
      <c r="B216" s="182" t="s">
        <v>187</v>
      </c>
      <c r="C216" s="57"/>
      <c r="D216" s="171"/>
      <c r="E216" s="57"/>
      <c r="F216" s="57"/>
      <c r="G216" s="57"/>
      <c r="H216" s="57"/>
      <c r="I216" s="163"/>
      <c r="J216" s="57">
        <v>123</v>
      </c>
      <c r="K216" s="111" t="s">
        <v>49</v>
      </c>
      <c r="L216" s="173" t="s">
        <v>179</v>
      </c>
      <c r="M216" s="171"/>
      <c r="N216" s="63"/>
      <c r="O216" s="63"/>
      <c r="P216" s="63"/>
      <c r="Q216" s="63">
        <f>SUM(Q217:Q217)</f>
        <v>389.83499999999998</v>
      </c>
      <c r="R216" s="63">
        <f>SUM(R217:R217)</f>
        <v>1492.5609999999999</v>
      </c>
      <c r="S216" s="63"/>
      <c r="T216" s="63">
        <f>SUM(N216:R216)</f>
        <v>1882.396</v>
      </c>
      <c r="U216" s="110"/>
      <c r="V216" s="99"/>
      <c r="W216" s="99"/>
      <c r="X216" s="99"/>
      <c r="Y216" s="99"/>
      <c r="Z216" s="99"/>
      <c r="AA216" s="99"/>
      <c r="AB216" s="172"/>
      <c r="AC216" s="172"/>
      <c r="AD216" s="172"/>
      <c r="AE216" s="172"/>
      <c r="AF216" s="172"/>
      <c r="AG216" s="172"/>
    </row>
    <row r="217" spans="1:33" s="100" customFormat="1" ht="38.25" customHeight="1">
      <c r="A217" s="57"/>
      <c r="B217" s="57"/>
      <c r="C217" s="57"/>
      <c r="D217" s="171"/>
      <c r="E217" s="57"/>
      <c r="F217" s="57"/>
      <c r="G217" s="57"/>
      <c r="H217" s="57"/>
      <c r="I217" s="163"/>
      <c r="J217" s="57"/>
      <c r="K217" s="57" t="s">
        <v>11</v>
      </c>
      <c r="L217" s="173" t="s">
        <v>104</v>
      </c>
      <c r="M217" s="171"/>
      <c r="N217" s="63"/>
      <c r="O217" s="63"/>
      <c r="P217" s="63"/>
      <c r="Q217" s="63">
        <v>389.83499999999998</v>
      </c>
      <c r="R217" s="63">
        <v>1492.5609999999999</v>
      </c>
      <c r="S217" s="63"/>
      <c r="T217" s="63">
        <f t="shared" ref="T217" si="51">SUM(P217:S217)</f>
        <v>1882.396</v>
      </c>
      <c r="U217" s="110"/>
      <c r="V217" s="99"/>
      <c r="W217" s="99"/>
      <c r="X217" s="99"/>
      <c r="Y217" s="99"/>
      <c r="Z217" s="99"/>
      <c r="AA217" s="99"/>
      <c r="AB217" s="172"/>
      <c r="AC217" s="172"/>
      <c r="AD217" s="172"/>
      <c r="AE217" s="172"/>
      <c r="AF217" s="172"/>
      <c r="AG217" s="172"/>
    </row>
    <row r="218" spans="1:33" s="100" customFormat="1" ht="38.25" customHeight="1">
      <c r="A218" s="57">
        <v>4</v>
      </c>
      <c r="B218" s="182" t="s">
        <v>188</v>
      </c>
      <c r="C218" s="57"/>
      <c r="D218" s="171"/>
      <c r="E218" s="57"/>
      <c r="F218" s="57"/>
      <c r="G218" s="57"/>
      <c r="H218" s="57"/>
      <c r="I218" s="163"/>
      <c r="J218" s="57">
        <v>123</v>
      </c>
      <c r="K218" s="111" t="s">
        <v>49</v>
      </c>
      <c r="L218" s="173" t="s">
        <v>179</v>
      </c>
      <c r="M218" s="171"/>
      <c r="N218" s="63"/>
      <c r="O218" s="63"/>
      <c r="P218" s="63"/>
      <c r="Q218" s="63">
        <f>SUM(Q219:Q219)</f>
        <v>906.4</v>
      </c>
      <c r="R218" s="63">
        <f>SUM(R219:R219)</f>
        <v>2056.5450000000001</v>
      </c>
      <c r="S218" s="63"/>
      <c r="T218" s="63">
        <f>SUM(N218:R218)</f>
        <v>2962.9450000000002</v>
      </c>
      <c r="U218" s="110"/>
      <c r="V218" s="99"/>
      <c r="W218" s="99"/>
      <c r="X218" s="99"/>
      <c r="Y218" s="99"/>
      <c r="Z218" s="99"/>
      <c r="AA218" s="99"/>
      <c r="AB218" s="172"/>
      <c r="AC218" s="172"/>
      <c r="AD218" s="172"/>
      <c r="AE218" s="172"/>
      <c r="AF218" s="172"/>
      <c r="AG218" s="172"/>
    </row>
    <row r="219" spans="1:33" s="100" customFormat="1" ht="38.25" customHeight="1">
      <c r="A219" s="57"/>
      <c r="B219" s="57"/>
      <c r="C219" s="57"/>
      <c r="D219" s="171"/>
      <c r="E219" s="57"/>
      <c r="F219" s="57"/>
      <c r="G219" s="57"/>
      <c r="H219" s="57"/>
      <c r="I219" s="163"/>
      <c r="J219" s="57"/>
      <c r="K219" s="57" t="s">
        <v>11</v>
      </c>
      <c r="L219" s="173" t="s">
        <v>104</v>
      </c>
      <c r="M219" s="171"/>
      <c r="N219" s="63"/>
      <c r="O219" s="63"/>
      <c r="P219" s="63"/>
      <c r="Q219" s="63">
        <v>906.4</v>
      </c>
      <c r="R219" s="63">
        <v>2056.5450000000001</v>
      </c>
      <c r="S219" s="63"/>
      <c r="T219" s="63">
        <f t="shared" ref="T219" si="52">SUM(P219:S219)</f>
        <v>2962.9450000000002</v>
      </c>
      <c r="U219" s="110"/>
      <c r="V219" s="99"/>
      <c r="W219" s="99"/>
      <c r="X219" s="99"/>
      <c r="Y219" s="99"/>
      <c r="Z219" s="99"/>
      <c r="AA219" s="99"/>
      <c r="AB219" s="172"/>
      <c r="AC219" s="172"/>
      <c r="AD219" s="172"/>
      <c r="AE219" s="172"/>
      <c r="AF219" s="172"/>
      <c r="AG219" s="172"/>
    </row>
    <row r="220" spans="1:33" s="100" customFormat="1" ht="38.25" customHeight="1">
      <c r="A220" s="57">
        <v>5</v>
      </c>
      <c r="B220" s="182" t="s">
        <v>189</v>
      </c>
      <c r="C220" s="57"/>
      <c r="D220" s="171"/>
      <c r="E220" s="57"/>
      <c r="F220" s="57"/>
      <c r="G220" s="57"/>
      <c r="H220" s="57"/>
      <c r="I220" s="163"/>
      <c r="J220" s="57">
        <v>123</v>
      </c>
      <c r="K220" s="111" t="s">
        <v>49</v>
      </c>
      <c r="L220" s="173" t="s">
        <v>179</v>
      </c>
      <c r="M220" s="171"/>
      <c r="N220" s="63"/>
      <c r="O220" s="63"/>
      <c r="P220" s="63"/>
      <c r="Q220" s="63">
        <f>SUM(Q221:Q221)</f>
        <v>1033.9659999999999</v>
      </c>
      <c r="R220" s="63">
        <f>SUM(R221:R221)</f>
        <v>1685.6030000000001</v>
      </c>
      <c r="S220" s="63"/>
      <c r="T220" s="63">
        <f>SUM(N220:R220)</f>
        <v>2719.569</v>
      </c>
      <c r="U220" s="110"/>
      <c r="V220" s="99"/>
      <c r="W220" s="99"/>
      <c r="X220" s="99"/>
      <c r="Y220" s="99"/>
      <c r="Z220" s="99"/>
      <c r="AA220" s="99"/>
      <c r="AB220" s="172"/>
      <c r="AC220" s="172"/>
      <c r="AD220" s="172"/>
      <c r="AE220" s="172"/>
      <c r="AF220" s="172"/>
      <c r="AG220" s="172"/>
    </row>
    <row r="221" spans="1:33" s="100" customFormat="1" ht="38.25" customHeight="1">
      <c r="A221" s="57"/>
      <c r="B221" s="57"/>
      <c r="C221" s="57"/>
      <c r="D221" s="171"/>
      <c r="E221" s="57"/>
      <c r="F221" s="57"/>
      <c r="G221" s="57"/>
      <c r="H221" s="57"/>
      <c r="I221" s="163"/>
      <c r="J221" s="57"/>
      <c r="K221" s="57" t="s">
        <v>11</v>
      </c>
      <c r="L221" s="173" t="s">
        <v>104</v>
      </c>
      <c r="M221" s="171"/>
      <c r="N221" s="63"/>
      <c r="O221" s="63"/>
      <c r="P221" s="63"/>
      <c r="Q221" s="63">
        <v>1033.9659999999999</v>
      </c>
      <c r="R221" s="63">
        <v>1685.6030000000001</v>
      </c>
      <c r="S221" s="63"/>
      <c r="T221" s="63">
        <f t="shared" ref="T221" si="53">SUM(P221:S221)</f>
        <v>2719.569</v>
      </c>
      <c r="U221" s="110"/>
      <c r="V221" s="99"/>
      <c r="W221" s="99"/>
      <c r="X221" s="99"/>
      <c r="Y221" s="99"/>
      <c r="Z221" s="99"/>
      <c r="AA221" s="99"/>
      <c r="AB221" s="172"/>
      <c r="AC221" s="172"/>
      <c r="AD221" s="172"/>
      <c r="AE221" s="172"/>
      <c r="AF221" s="172"/>
      <c r="AG221" s="172"/>
    </row>
    <row r="222" spans="1:33" s="181" customFormat="1" ht="23.25">
      <c r="A222" s="250" t="s">
        <v>190</v>
      </c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180"/>
      <c r="W222" s="180"/>
      <c r="X222" s="180"/>
    </row>
    <row r="223" spans="1:33" s="100" customFormat="1" ht="93">
      <c r="A223" s="57">
        <v>12</v>
      </c>
      <c r="B223" s="57"/>
      <c r="C223" s="57" t="s">
        <v>170</v>
      </c>
      <c r="D223" s="182" t="s">
        <v>89</v>
      </c>
      <c r="E223" s="57" t="s">
        <v>205</v>
      </c>
      <c r="F223" s="57" t="s">
        <v>193</v>
      </c>
      <c r="G223" s="57" t="s">
        <v>149</v>
      </c>
      <c r="H223" s="57" t="s">
        <v>150</v>
      </c>
      <c r="I223" s="163" t="s">
        <v>21</v>
      </c>
      <c r="J223" s="57"/>
      <c r="K223" s="171"/>
      <c r="L223" s="124" t="s">
        <v>85</v>
      </c>
      <c r="M223" s="171"/>
      <c r="N223" s="63"/>
      <c r="O223" s="63"/>
      <c r="P223" s="63">
        <f>+P224+P229+P233+P238</f>
        <v>1314.2260000000001</v>
      </c>
      <c r="Q223" s="63">
        <f t="shared" ref="Q223:T223" si="54">+Q224+Q229+Q233+Q238</f>
        <v>1456.453</v>
      </c>
      <c r="R223" s="63">
        <f t="shared" si="54"/>
        <v>1504.4387300000001</v>
      </c>
      <c r="S223" s="63"/>
      <c r="T223" s="63">
        <f t="shared" si="54"/>
        <v>4275.1177299999999</v>
      </c>
      <c r="U223" s="170" t="s">
        <v>180</v>
      </c>
      <c r="V223" s="99"/>
      <c r="W223" s="99"/>
      <c r="X223" s="99"/>
      <c r="Y223" s="99"/>
      <c r="Z223" s="99"/>
      <c r="AA223" s="99"/>
      <c r="AB223" s="172"/>
      <c r="AC223" s="172"/>
      <c r="AD223" s="172"/>
      <c r="AE223" s="172"/>
      <c r="AF223" s="172"/>
      <c r="AG223" s="172"/>
    </row>
    <row r="224" spans="1:33" s="100" customFormat="1" ht="74.25" customHeight="1">
      <c r="A224" s="57">
        <v>1</v>
      </c>
      <c r="B224" s="57" t="s">
        <v>191</v>
      </c>
      <c r="C224" s="57"/>
      <c r="D224" s="171"/>
      <c r="E224" s="57"/>
      <c r="F224" s="57"/>
      <c r="G224" s="57"/>
      <c r="H224" s="57"/>
      <c r="I224" s="57"/>
      <c r="J224" s="57">
        <v>333</v>
      </c>
      <c r="K224" s="111" t="s">
        <v>50</v>
      </c>
      <c r="L224" s="173" t="s">
        <v>196</v>
      </c>
      <c r="M224" s="171"/>
      <c r="N224" s="63"/>
      <c r="O224" s="63"/>
      <c r="P224" s="63">
        <f>SUM(P225:P228)</f>
        <v>144.28</v>
      </c>
      <c r="Q224" s="63">
        <f t="shared" ref="Q224:R224" si="55">SUM(Q225:Q228)</f>
        <v>165.45</v>
      </c>
      <c r="R224" s="63">
        <f t="shared" si="55"/>
        <v>164.83</v>
      </c>
      <c r="S224" s="63"/>
      <c r="T224" s="63">
        <f t="shared" ref="T224:T237" si="56">SUM(N224:R224)</f>
        <v>474.56000000000006</v>
      </c>
      <c r="U224" s="110"/>
      <c r="V224" s="99"/>
      <c r="W224" s="99"/>
      <c r="X224" s="99"/>
      <c r="Y224" s="99"/>
      <c r="Z224" s="99"/>
      <c r="AA224" s="99"/>
      <c r="AB224" s="172"/>
      <c r="AC224" s="172"/>
      <c r="AD224" s="172"/>
      <c r="AE224" s="172"/>
      <c r="AF224" s="172"/>
      <c r="AG224" s="172"/>
    </row>
    <row r="225" spans="1:33" s="100" customFormat="1" ht="23.25">
      <c r="A225" s="57"/>
      <c r="B225" s="57"/>
      <c r="C225" s="57"/>
      <c r="D225" s="171"/>
      <c r="E225" s="57"/>
      <c r="F225" s="57"/>
      <c r="G225" s="57"/>
      <c r="H225" s="57"/>
      <c r="I225" s="57"/>
      <c r="J225" s="57" t="s">
        <v>9</v>
      </c>
      <c r="K225" s="57" t="s">
        <v>10</v>
      </c>
      <c r="L225" s="138" t="s">
        <v>103</v>
      </c>
      <c r="M225" s="171"/>
      <c r="N225" s="63"/>
      <c r="O225" s="63"/>
      <c r="P225" s="63">
        <v>17.957999999999998</v>
      </c>
      <c r="Q225" s="63">
        <v>165.45</v>
      </c>
      <c r="R225" s="63">
        <v>164.83</v>
      </c>
      <c r="S225" s="63"/>
      <c r="T225" s="63">
        <f t="shared" si="56"/>
        <v>348.238</v>
      </c>
      <c r="U225" s="110"/>
      <c r="V225" s="99"/>
      <c r="W225" s="99"/>
      <c r="X225" s="99"/>
      <c r="Y225" s="99"/>
      <c r="Z225" s="99"/>
      <c r="AA225" s="99"/>
      <c r="AB225" s="172"/>
      <c r="AC225" s="172"/>
      <c r="AD225" s="172"/>
      <c r="AE225" s="172"/>
      <c r="AF225" s="172"/>
      <c r="AG225" s="172"/>
    </row>
    <row r="226" spans="1:33" s="100" customFormat="1" ht="23.25">
      <c r="A226" s="57"/>
      <c r="B226" s="57"/>
      <c r="C226" s="57"/>
      <c r="D226" s="171"/>
      <c r="E226" s="57"/>
      <c r="F226" s="57"/>
      <c r="G226" s="57"/>
      <c r="H226" s="57"/>
      <c r="I226" s="57"/>
      <c r="J226" s="57" t="s">
        <v>21</v>
      </c>
      <c r="K226" s="57" t="s">
        <v>11</v>
      </c>
      <c r="L226" s="133" t="s">
        <v>104</v>
      </c>
      <c r="M226" s="171"/>
      <c r="N226" s="63"/>
      <c r="O226" s="63"/>
      <c r="P226" s="63">
        <v>30.981000000000002</v>
      </c>
      <c r="Q226" s="63"/>
      <c r="R226" s="63"/>
      <c r="S226" s="63"/>
      <c r="T226" s="63">
        <f t="shared" si="56"/>
        <v>30.981000000000002</v>
      </c>
      <c r="U226" s="110"/>
      <c r="V226" s="99"/>
      <c r="W226" s="99"/>
      <c r="X226" s="99"/>
      <c r="Y226" s="99"/>
      <c r="Z226" s="99"/>
      <c r="AA226" s="99"/>
      <c r="AB226" s="172"/>
      <c r="AC226" s="172"/>
      <c r="AD226" s="172"/>
      <c r="AE226" s="172"/>
      <c r="AF226" s="172"/>
      <c r="AG226" s="172"/>
    </row>
    <row r="227" spans="1:33" s="100" customFormat="1" ht="46.5">
      <c r="A227" s="57"/>
      <c r="B227" s="57"/>
      <c r="C227" s="57"/>
      <c r="D227" s="171"/>
      <c r="E227" s="57"/>
      <c r="F227" s="57"/>
      <c r="G227" s="57"/>
      <c r="H227" s="57"/>
      <c r="I227" s="57"/>
      <c r="J227" s="57" t="s">
        <v>41</v>
      </c>
      <c r="K227" s="111" t="s">
        <v>51</v>
      </c>
      <c r="L227" s="133" t="s">
        <v>197</v>
      </c>
      <c r="M227" s="171"/>
      <c r="N227" s="63"/>
      <c r="O227" s="63"/>
      <c r="P227" s="63">
        <v>74.603999999999999</v>
      </c>
      <c r="Q227" s="63"/>
      <c r="R227" s="63"/>
      <c r="S227" s="63"/>
      <c r="T227" s="63">
        <f t="shared" si="56"/>
        <v>74.603999999999999</v>
      </c>
      <c r="U227" s="110"/>
      <c r="V227" s="99"/>
      <c r="W227" s="99"/>
      <c r="X227" s="99"/>
      <c r="Y227" s="99"/>
      <c r="Z227" s="99"/>
      <c r="AA227" s="99"/>
      <c r="AB227" s="172"/>
      <c r="AC227" s="172"/>
      <c r="AD227" s="172"/>
      <c r="AE227" s="172"/>
      <c r="AF227" s="172"/>
      <c r="AG227" s="172"/>
    </row>
    <row r="228" spans="1:33" s="100" customFormat="1" ht="46.5">
      <c r="A228" s="57"/>
      <c r="B228" s="57"/>
      <c r="C228" s="57"/>
      <c r="D228" s="171"/>
      <c r="E228" s="57"/>
      <c r="F228" s="57"/>
      <c r="G228" s="57"/>
      <c r="H228" s="57"/>
      <c r="I228" s="57"/>
      <c r="J228" s="57" t="s">
        <v>22</v>
      </c>
      <c r="K228" s="57" t="s">
        <v>12</v>
      </c>
      <c r="L228" s="130" t="s">
        <v>105</v>
      </c>
      <c r="M228" s="171"/>
      <c r="N228" s="63"/>
      <c r="O228" s="63"/>
      <c r="P228" s="63">
        <v>20.736999999999998</v>
      </c>
      <c r="Q228" s="63"/>
      <c r="R228" s="63"/>
      <c r="S228" s="63"/>
      <c r="T228" s="63">
        <f t="shared" si="56"/>
        <v>20.736999999999998</v>
      </c>
      <c r="U228" s="110"/>
      <c r="V228" s="99"/>
      <c r="W228" s="99"/>
      <c r="X228" s="99"/>
      <c r="Y228" s="99"/>
      <c r="Z228" s="99"/>
      <c r="AA228" s="99"/>
      <c r="AB228" s="172"/>
      <c r="AC228" s="172"/>
      <c r="AD228" s="172"/>
      <c r="AE228" s="172"/>
      <c r="AF228" s="172"/>
      <c r="AG228" s="172"/>
    </row>
    <row r="229" spans="1:33" s="100" customFormat="1" ht="48" customHeight="1">
      <c r="A229" s="57">
        <v>2</v>
      </c>
      <c r="B229" s="57" t="s">
        <v>192</v>
      </c>
      <c r="C229" s="57"/>
      <c r="D229" s="171"/>
      <c r="E229" s="57"/>
      <c r="F229" s="57"/>
      <c r="G229" s="57"/>
      <c r="H229" s="57"/>
      <c r="I229" s="57"/>
      <c r="J229" s="57">
        <v>333</v>
      </c>
      <c r="K229" s="111" t="s">
        <v>15</v>
      </c>
      <c r="L229" s="173" t="s">
        <v>198</v>
      </c>
      <c r="M229" s="171"/>
      <c r="N229" s="63"/>
      <c r="O229" s="63"/>
      <c r="P229" s="63">
        <f>SUM(P230:P232)</f>
        <v>119.19399999999999</v>
      </c>
      <c r="Q229" s="63">
        <f t="shared" ref="Q229:R229" si="57">SUM(Q230:Q232)</f>
        <v>146.93800000000002</v>
      </c>
      <c r="R229" s="63">
        <f t="shared" si="57"/>
        <v>165.30900000000003</v>
      </c>
      <c r="S229" s="63"/>
      <c r="T229" s="63">
        <f t="shared" si="56"/>
        <v>431.44100000000003</v>
      </c>
      <c r="U229" s="110"/>
      <c r="V229" s="99"/>
      <c r="W229" s="99"/>
      <c r="X229" s="99"/>
      <c r="Y229" s="99"/>
      <c r="Z229" s="99"/>
      <c r="AA229" s="99"/>
      <c r="AB229" s="172"/>
      <c r="AC229" s="172"/>
      <c r="AD229" s="172"/>
      <c r="AE229" s="172"/>
      <c r="AF229" s="172"/>
      <c r="AG229" s="172"/>
    </row>
    <row r="230" spans="1:33" s="100" customFormat="1" ht="23.25">
      <c r="A230" s="57"/>
      <c r="B230" s="57"/>
      <c r="C230" s="57"/>
      <c r="D230" s="171"/>
      <c r="E230" s="57"/>
      <c r="F230" s="57"/>
      <c r="G230" s="57"/>
      <c r="H230" s="57"/>
      <c r="I230" s="57"/>
      <c r="J230" s="57" t="s">
        <v>9</v>
      </c>
      <c r="K230" s="111" t="s">
        <v>10</v>
      </c>
      <c r="L230" s="138" t="s">
        <v>103</v>
      </c>
      <c r="M230" s="171"/>
      <c r="N230" s="63"/>
      <c r="O230" s="63"/>
      <c r="P230" s="63">
        <v>7.6449999999999996</v>
      </c>
      <c r="Q230" s="63"/>
      <c r="R230" s="63"/>
      <c r="S230" s="63"/>
      <c r="T230" s="63">
        <f t="shared" si="56"/>
        <v>7.6449999999999996</v>
      </c>
      <c r="U230" s="110"/>
      <c r="V230" s="99"/>
      <c r="W230" s="99"/>
      <c r="X230" s="99"/>
      <c r="Y230" s="99"/>
      <c r="Z230" s="99"/>
      <c r="AA230" s="99"/>
      <c r="AB230" s="172"/>
      <c r="AC230" s="172"/>
      <c r="AD230" s="172"/>
      <c r="AE230" s="172"/>
      <c r="AF230" s="172"/>
      <c r="AG230" s="172"/>
    </row>
    <row r="231" spans="1:33" s="100" customFormat="1" ht="23.25">
      <c r="A231" s="57"/>
      <c r="B231" s="57"/>
      <c r="C231" s="57"/>
      <c r="D231" s="171"/>
      <c r="E231" s="57"/>
      <c r="F231" s="57"/>
      <c r="G231" s="57"/>
      <c r="H231" s="57"/>
      <c r="I231" s="57"/>
      <c r="J231" s="57" t="s">
        <v>21</v>
      </c>
      <c r="K231" s="111" t="s">
        <v>11</v>
      </c>
      <c r="L231" s="133" t="s">
        <v>104</v>
      </c>
      <c r="M231" s="171"/>
      <c r="N231" s="63"/>
      <c r="O231" s="63"/>
      <c r="P231" s="63">
        <v>95.313999999999993</v>
      </c>
      <c r="Q231" s="63">
        <v>144.84200000000001</v>
      </c>
      <c r="R231" s="63">
        <v>162.94300000000001</v>
      </c>
      <c r="S231" s="63"/>
      <c r="T231" s="63">
        <f t="shared" si="56"/>
        <v>403.09900000000005</v>
      </c>
      <c r="U231" s="110"/>
      <c r="V231" s="99"/>
      <c r="W231" s="99"/>
      <c r="X231" s="99"/>
      <c r="Y231" s="99"/>
      <c r="Z231" s="99"/>
      <c r="AA231" s="99"/>
      <c r="AB231" s="172"/>
      <c r="AC231" s="172"/>
      <c r="AD231" s="172"/>
      <c r="AE231" s="172"/>
      <c r="AF231" s="172"/>
      <c r="AG231" s="172"/>
    </row>
    <row r="232" spans="1:33" s="100" customFormat="1" ht="46.5">
      <c r="A232" s="57"/>
      <c r="B232" s="57"/>
      <c r="C232" s="57"/>
      <c r="D232" s="171"/>
      <c r="E232" s="57"/>
      <c r="F232" s="57"/>
      <c r="G232" s="57"/>
      <c r="H232" s="57"/>
      <c r="I232" s="57"/>
      <c r="J232" s="57" t="s">
        <v>22</v>
      </c>
      <c r="K232" s="111" t="s">
        <v>12</v>
      </c>
      <c r="L232" s="130" t="s">
        <v>105</v>
      </c>
      <c r="M232" s="171"/>
      <c r="N232" s="63"/>
      <c r="O232" s="63"/>
      <c r="P232" s="63">
        <v>16.234999999999999</v>
      </c>
      <c r="Q232" s="63">
        <v>2.0960000000000001</v>
      </c>
      <c r="R232" s="63">
        <v>2.3660000000000001</v>
      </c>
      <c r="S232" s="63"/>
      <c r="T232" s="63">
        <f t="shared" si="56"/>
        <v>20.696999999999999</v>
      </c>
      <c r="U232" s="110"/>
      <c r="V232" s="99"/>
      <c r="W232" s="99"/>
      <c r="X232" s="99"/>
      <c r="Y232" s="99"/>
      <c r="Z232" s="99"/>
      <c r="AA232" s="99"/>
      <c r="AB232" s="172"/>
      <c r="AC232" s="172"/>
      <c r="AD232" s="172"/>
      <c r="AE232" s="172"/>
      <c r="AF232" s="172"/>
      <c r="AG232" s="172"/>
    </row>
    <row r="233" spans="1:33" s="100" customFormat="1" ht="63.75" customHeight="1">
      <c r="A233" s="57">
        <v>3</v>
      </c>
      <c r="B233" s="57" t="s">
        <v>194</v>
      </c>
      <c r="C233" s="57"/>
      <c r="D233" s="171"/>
      <c r="E233" s="57"/>
      <c r="F233" s="57"/>
      <c r="G233" s="57"/>
      <c r="H233" s="57"/>
      <c r="I233" s="57"/>
      <c r="J233" s="57">
        <v>333</v>
      </c>
      <c r="K233" s="111" t="s">
        <v>15</v>
      </c>
      <c r="L233" s="173" t="s">
        <v>198</v>
      </c>
      <c r="M233" s="171"/>
      <c r="N233" s="63"/>
      <c r="O233" s="63"/>
      <c r="P233" s="63">
        <f>SUM(P234:P237)</f>
        <v>134.517</v>
      </c>
      <c r="Q233" s="63">
        <f t="shared" ref="Q233:R233" si="58">SUM(Q234:Q237)</f>
        <v>145.995</v>
      </c>
      <c r="R233" s="63">
        <f t="shared" si="58"/>
        <v>145.994</v>
      </c>
      <c r="S233" s="63"/>
      <c r="T233" s="63">
        <f t="shared" si="56"/>
        <v>426.50599999999997</v>
      </c>
      <c r="U233" s="110"/>
      <c r="V233" s="99"/>
      <c r="W233" s="99"/>
      <c r="X233" s="99"/>
      <c r="Y233" s="99"/>
      <c r="Z233" s="99"/>
      <c r="AA233" s="99"/>
      <c r="AB233" s="172"/>
      <c r="AC233" s="172"/>
      <c r="AD233" s="172"/>
      <c r="AE233" s="172"/>
      <c r="AF233" s="172"/>
      <c r="AG233" s="172"/>
    </row>
    <row r="234" spans="1:33" s="100" customFormat="1" ht="23.25">
      <c r="A234" s="57"/>
      <c r="B234" s="57"/>
      <c r="C234" s="57"/>
      <c r="D234" s="171"/>
      <c r="E234" s="57"/>
      <c r="F234" s="57"/>
      <c r="G234" s="57"/>
      <c r="H234" s="57"/>
      <c r="I234" s="57"/>
      <c r="J234" s="57" t="s">
        <v>9</v>
      </c>
      <c r="K234" s="57" t="s">
        <v>10</v>
      </c>
      <c r="L234" s="138" t="s">
        <v>103</v>
      </c>
      <c r="M234" s="171"/>
      <c r="N234" s="63"/>
      <c r="O234" s="63"/>
      <c r="P234" s="63">
        <v>2.383</v>
      </c>
      <c r="Q234" s="63"/>
      <c r="R234" s="63"/>
      <c r="S234" s="63"/>
      <c r="T234" s="63">
        <f t="shared" si="56"/>
        <v>2.383</v>
      </c>
      <c r="U234" s="110"/>
      <c r="V234" s="99"/>
      <c r="W234" s="99"/>
      <c r="X234" s="99"/>
      <c r="Y234" s="99"/>
      <c r="Z234" s="99"/>
      <c r="AA234" s="99"/>
      <c r="AB234" s="172"/>
      <c r="AC234" s="172"/>
      <c r="AD234" s="172"/>
      <c r="AE234" s="172"/>
      <c r="AF234" s="172"/>
      <c r="AG234" s="172"/>
    </row>
    <row r="235" spans="1:33" s="100" customFormat="1" ht="23.25">
      <c r="A235" s="57"/>
      <c r="B235" s="57"/>
      <c r="C235" s="57"/>
      <c r="D235" s="171"/>
      <c r="E235" s="57"/>
      <c r="F235" s="57"/>
      <c r="G235" s="57"/>
      <c r="H235" s="57"/>
      <c r="I235" s="57"/>
      <c r="J235" s="57" t="s">
        <v>21</v>
      </c>
      <c r="K235" s="57" t="s">
        <v>11</v>
      </c>
      <c r="L235" s="133" t="s">
        <v>104</v>
      </c>
      <c r="M235" s="171"/>
      <c r="N235" s="63"/>
      <c r="O235" s="63"/>
      <c r="P235" s="63">
        <v>98.828999999999994</v>
      </c>
      <c r="Q235" s="63">
        <v>145.995</v>
      </c>
      <c r="R235" s="63">
        <v>145.994</v>
      </c>
      <c r="S235" s="63"/>
      <c r="T235" s="63">
        <f t="shared" si="56"/>
        <v>390.81799999999998</v>
      </c>
      <c r="U235" s="110"/>
      <c r="V235" s="99"/>
      <c r="W235" s="99"/>
      <c r="X235" s="99"/>
      <c r="Y235" s="99"/>
      <c r="Z235" s="99"/>
      <c r="AA235" s="99"/>
      <c r="AB235" s="172"/>
      <c r="AC235" s="172"/>
      <c r="AD235" s="172"/>
      <c r="AE235" s="172"/>
      <c r="AF235" s="172"/>
      <c r="AG235" s="172"/>
    </row>
    <row r="236" spans="1:33" s="100" customFormat="1" ht="46.5">
      <c r="A236" s="57"/>
      <c r="B236" s="57"/>
      <c r="C236" s="57"/>
      <c r="D236" s="171"/>
      <c r="E236" s="57"/>
      <c r="F236" s="57"/>
      <c r="G236" s="57"/>
      <c r="H236" s="57"/>
      <c r="I236" s="57"/>
      <c r="J236" s="57" t="s">
        <v>41</v>
      </c>
      <c r="K236" s="111" t="s">
        <v>51</v>
      </c>
      <c r="L236" s="133" t="s">
        <v>197</v>
      </c>
      <c r="M236" s="171"/>
      <c r="N236" s="63"/>
      <c r="O236" s="63"/>
      <c r="P236" s="63">
        <v>18.157</v>
      </c>
      <c r="Q236" s="63"/>
      <c r="R236" s="63"/>
      <c r="S236" s="63"/>
      <c r="T236" s="63">
        <f t="shared" si="56"/>
        <v>18.157</v>
      </c>
      <c r="U236" s="110"/>
      <c r="V236" s="99"/>
      <c r="W236" s="99"/>
      <c r="X236" s="99"/>
      <c r="Y236" s="99"/>
      <c r="Z236" s="99"/>
      <c r="AA236" s="99"/>
      <c r="AB236" s="172"/>
      <c r="AC236" s="172"/>
      <c r="AD236" s="172"/>
      <c r="AE236" s="172"/>
      <c r="AF236" s="172"/>
      <c r="AG236" s="172"/>
    </row>
    <row r="237" spans="1:33" s="100" customFormat="1" ht="46.5">
      <c r="A237" s="57"/>
      <c r="B237" s="57"/>
      <c r="C237" s="57"/>
      <c r="D237" s="171"/>
      <c r="E237" s="57"/>
      <c r="F237" s="57"/>
      <c r="G237" s="57"/>
      <c r="H237" s="57"/>
      <c r="I237" s="57"/>
      <c r="J237" s="57" t="s">
        <v>22</v>
      </c>
      <c r="K237" s="57" t="s">
        <v>12</v>
      </c>
      <c r="L237" s="130" t="s">
        <v>105</v>
      </c>
      <c r="M237" s="171"/>
      <c r="N237" s="63"/>
      <c r="O237" s="63"/>
      <c r="P237" s="63">
        <v>15.148</v>
      </c>
      <c r="Q237" s="63"/>
      <c r="R237" s="63"/>
      <c r="S237" s="63"/>
      <c r="T237" s="63">
        <f t="shared" si="56"/>
        <v>15.148</v>
      </c>
      <c r="U237" s="110"/>
      <c r="V237" s="99"/>
      <c r="W237" s="99"/>
      <c r="X237" s="99"/>
      <c r="Y237" s="99"/>
      <c r="Z237" s="99"/>
      <c r="AA237" s="99"/>
      <c r="AB237" s="172"/>
      <c r="AC237" s="172"/>
      <c r="AD237" s="172"/>
      <c r="AE237" s="172"/>
      <c r="AF237" s="172"/>
      <c r="AG237" s="172"/>
    </row>
    <row r="238" spans="1:33" s="100" customFormat="1" ht="84.75" customHeight="1">
      <c r="A238" s="57">
        <v>4</v>
      </c>
      <c r="B238" s="57" t="s">
        <v>195</v>
      </c>
      <c r="C238" s="57"/>
      <c r="D238" s="171"/>
      <c r="E238" s="57"/>
      <c r="F238" s="57"/>
      <c r="G238" s="57"/>
      <c r="H238" s="57"/>
      <c r="I238" s="57"/>
      <c r="J238" s="57"/>
      <c r="K238" s="111"/>
      <c r="L238" s="173" t="s">
        <v>207</v>
      </c>
      <c r="M238" s="171"/>
      <c r="N238" s="63"/>
      <c r="O238" s="63"/>
      <c r="P238" s="63">
        <f>+P239+P244</f>
        <v>916.23500000000001</v>
      </c>
      <c r="Q238" s="63">
        <f t="shared" ref="Q238:T238" si="59">+Q239+Q244</f>
        <v>998.07</v>
      </c>
      <c r="R238" s="63">
        <f t="shared" si="59"/>
        <v>1028.30573</v>
      </c>
      <c r="S238" s="63"/>
      <c r="T238" s="63">
        <f t="shared" si="59"/>
        <v>2942.6107299999999</v>
      </c>
      <c r="U238" s="110"/>
      <c r="V238" s="99"/>
      <c r="W238" s="99"/>
      <c r="X238" s="99"/>
      <c r="Y238" s="99"/>
      <c r="Z238" s="99"/>
      <c r="AA238" s="99"/>
      <c r="AB238" s="172"/>
      <c r="AC238" s="172"/>
      <c r="AD238" s="172"/>
      <c r="AE238" s="172"/>
      <c r="AF238" s="172"/>
      <c r="AG238" s="172"/>
    </row>
    <row r="239" spans="1:33" s="100" customFormat="1" ht="114" customHeight="1">
      <c r="A239" s="57"/>
      <c r="B239" s="57"/>
      <c r="C239" s="57"/>
      <c r="D239" s="171"/>
      <c r="E239" s="57"/>
      <c r="F239" s="57"/>
      <c r="G239" s="57"/>
      <c r="H239" s="57"/>
      <c r="I239" s="57"/>
      <c r="J239" s="57">
        <v>333</v>
      </c>
      <c r="K239" s="111" t="s">
        <v>52</v>
      </c>
      <c r="L239" s="173" t="s">
        <v>199</v>
      </c>
      <c r="M239" s="171"/>
      <c r="N239" s="63"/>
      <c r="O239" s="63"/>
      <c r="P239" s="63">
        <f>SUM(P240:P243)</f>
        <v>910.52</v>
      </c>
      <c r="Q239" s="63">
        <f t="shared" ref="Q239:R239" si="60">SUM(Q240:Q243)</f>
        <v>996.98</v>
      </c>
      <c r="R239" s="63">
        <f t="shared" si="60"/>
        <v>996.97973000000002</v>
      </c>
      <c r="S239" s="63"/>
      <c r="T239" s="63">
        <f t="shared" ref="T239:T244" si="61">SUM(N239:R239)</f>
        <v>2904.47973</v>
      </c>
      <c r="U239" s="110"/>
      <c r="V239" s="99"/>
      <c r="W239" s="99"/>
      <c r="X239" s="99"/>
      <c r="Y239" s="99"/>
      <c r="Z239" s="99"/>
      <c r="AA239" s="99"/>
      <c r="AB239" s="172"/>
      <c r="AC239" s="172"/>
      <c r="AD239" s="172"/>
      <c r="AE239" s="172"/>
      <c r="AF239" s="172"/>
      <c r="AG239" s="172"/>
    </row>
    <row r="240" spans="1:33" s="100" customFormat="1" ht="23.25">
      <c r="A240" s="57"/>
      <c r="B240" s="57"/>
      <c r="C240" s="57"/>
      <c r="D240" s="171"/>
      <c r="E240" s="57"/>
      <c r="F240" s="57"/>
      <c r="G240" s="57"/>
      <c r="H240" s="57"/>
      <c r="I240" s="57"/>
      <c r="J240" s="57" t="s">
        <v>9</v>
      </c>
      <c r="K240" s="57" t="s">
        <v>10</v>
      </c>
      <c r="L240" s="202" t="s">
        <v>103</v>
      </c>
      <c r="M240" s="171"/>
      <c r="N240" s="63"/>
      <c r="O240" s="63"/>
      <c r="P240" s="63">
        <v>211.727</v>
      </c>
      <c r="Q240" s="63"/>
      <c r="R240" s="63"/>
      <c r="S240" s="63"/>
      <c r="T240" s="63">
        <f t="shared" si="61"/>
        <v>211.727</v>
      </c>
      <c r="U240" s="110"/>
      <c r="V240" s="99"/>
      <c r="W240" s="99"/>
      <c r="X240" s="99"/>
      <c r="Y240" s="99"/>
      <c r="Z240" s="99"/>
      <c r="AA240" s="99"/>
      <c r="AB240" s="172"/>
      <c r="AC240" s="172"/>
      <c r="AD240" s="172"/>
      <c r="AE240" s="172"/>
      <c r="AF240" s="172"/>
      <c r="AG240" s="172"/>
    </row>
    <row r="241" spans="1:33" s="100" customFormat="1" ht="23.25">
      <c r="A241" s="57"/>
      <c r="B241" s="57"/>
      <c r="C241" s="57"/>
      <c r="D241" s="171"/>
      <c r="E241" s="57"/>
      <c r="F241" s="57"/>
      <c r="G241" s="57"/>
      <c r="H241" s="57"/>
      <c r="I241" s="57"/>
      <c r="J241" s="57" t="s">
        <v>21</v>
      </c>
      <c r="K241" s="57" t="s">
        <v>11</v>
      </c>
      <c r="L241" s="203" t="s">
        <v>104</v>
      </c>
      <c r="M241" s="57"/>
      <c r="N241" s="63"/>
      <c r="O241" s="63"/>
      <c r="P241" s="63">
        <v>125.801</v>
      </c>
      <c r="Q241" s="63">
        <v>996.98</v>
      </c>
      <c r="R241" s="63">
        <v>996.97973000000002</v>
      </c>
      <c r="S241" s="63"/>
      <c r="T241" s="63">
        <f t="shared" si="61"/>
        <v>2119.76073</v>
      </c>
      <c r="U241" s="110"/>
      <c r="V241" s="99"/>
      <c r="W241" s="99"/>
      <c r="X241" s="99"/>
      <c r="Y241" s="99"/>
      <c r="Z241" s="99"/>
      <c r="AA241" s="99"/>
      <c r="AB241" s="172"/>
      <c r="AC241" s="172"/>
      <c r="AD241" s="172"/>
      <c r="AE241" s="172"/>
      <c r="AF241" s="172"/>
      <c r="AG241" s="172"/>
    </row>
    <row r="242" spans="1:33" s="100" customFormat="1" ht="46.5">
      <c r="A242" s="57"/>
      <c r="B242" s="57"/>
      <c r="C242" s="57"/>
      <c r="D242" s="171"/>
      <c r="E242" s="57"/>
      <c r="F242" s="57"/>
      <c r="G242" s="57"/>
      <c r="H242" s="57"/>
      <c r="I242" s="57"/>
      <c r="J242" s="57" t="s">
        <v>41</v>
      </c>
      <c r="K242" s="111" t="s">
        <v>51</v>
      </c>
      <c r="L242" s="203" t="s">
        <v>197</v>
      </c>
      <c r="M242" s="171"/>
      <c r="N242" s="63"/>
      <c r="O242" s="63"/>
      <c r="P242" s="63">
        <v>413.31099999999998</v>
      </c>
      <c r="Q242" s="63"/>
      <c r="R242" s="63"/>
      <c r="S242" s="63"/>
      <c r="T242" s="63">
        <f t="shared" si="61"/>
        <v>413.31099999999998</v>
      </c>
      <c r="U242" s="110"/>
      <c r="V242" s="99"/>
      <c r="W242" s="99"/>
      <c r="X242" s="99"/>
      <c r="Y242" s="99"/>
      <c r="Z242" s="99"/>
      <c r="AA242" s="99"/>
      <c r="AB242" s="172"/>
      <c r="AC242" s="172"/>
      <c r="AD242" s="172"/>
      <c r="AE242" s="172"/>
      <c r="AF242" s="172"/>
      <c r="AG242" s="172"/>
    </row>
    <row r="243" spans="1:33" s="100" customFormat="1" ht="46.5">
      <c r="A243" s="57"/>
      <c r="B243" s="57"/>
      <c r="C243" s="57"/>
      <c r="D243" s="171"/>
      <c r="E243" s="57"/>
      <c r="F243" s="57"/>
      <c r="G243" s="57"/>
      <c r="H243" s="57"/>
      <c r="I243" s="57"/>
      <c r="J243" s="57" t="s">
        <v>22</v>
      </c>
      <c r="K243" s="57" t="s">
        <v>12</v>
      </c>
      <c r="L243" s="130" t="s">
        <v>105</v>
      </c>
      <c r="M243" s="171"/>
      <c r="N243" s="63"/>
      <c r="O243" s="63"/>
      <c r="P243" s="63">
        <v>159.68100000000001</v>
      </c>
      <c r="Q243" s="63"/>
      <c r="R243" s="63"/>
      <c r="S243" s="63"/>
      <c r="T243" s="63">
        <f t="shared" si="61"/>
        <v>159.68100000000001</v>
      </c>
      <c r="U243" s="110"/>
      <c r="V243" s="99"/>
      <c r="W243" s="99"/>
      <c r="X243" s="99"/>
      <c r="Y243" s="99"/>
      <c r="Z243" s="99"/>
      <c r="AA243" s="99"/>
      <c r="AB243" s="172"/>
      <c r="AC243" s="172"/>
      <c r="AD243" s="172"/>
      <c r="AE243" s="172"/>
      <c r="AF243" s="172"/>
      <c r="AG243" s="172"/>
    </row>
    <row r="244" spans="1:33" s="100" customFormat="1" ht="34.5" customHeight="1">
      <c r="A244" s="57"/>
      <c r="B244" s="57"/>
      <c r="C244" s="57"/>
      <c r="D244" s="171"/>
      <c r="E244" s="57"/>
      <c r="F244" s="57"/>
      <c r="G244" s="57"/>
      <c r="H244" s="57"/>
      <c r="I244" s="57"/>
      <c r="J244" s="57" t="s">
        <v>21</v>
      </c>
      <c r="K244" s="111" t="s">
        <v>39</v>
      </c>
      <c r="L244" s="173" t="s">
        <v>109</v>
      </c>
      <c r="M244" s="57"/>
      <c r="N244" s="63"/>
      <c r="O244" s="63"/>
      <c r="P244" s="63">
        <v>5.7149999999999999</v>
      </c>
      <c r="Q244" s="63">
        <v>1.0900000000000001</v>
      </c>
      <c r="R244" s="63">
        <v>31.326000000000001</v>
      </c>
      <c r="S244" s="63"/>
      <c r="T244" s="63">
        <f t="shared" si="61"/>
        <v>38.131</v>
      </c>
      <c r="U244" s="110"/>
      <c r="V244" s="99"/>
      <c r="W244" s="99"/>
      <c r="X244" s="99"/>
      <c r="Y244" s="99"/>
      <c r="Z244" s="99"/>
      <c r="AA244" s="99"/>
      <c r="AB244" s="172"/>
      <c r="AC244" s="172"/>
      <c r="AD244" s="172"/>
      <c r="AE244" s="172"/>
      <c r="AF244" s="172"/>
      <c r="AG244" s="172"/>
    </row>
    <row r="245" spans="1:33" s="54" customFormat="1" ht="23.25">
      <c r="A245" s="233" t="s">
        <v>96</v>
      </c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</row>
    <row r="246" spans="1:33" s="54" customFormat="1" ht="93">
      <c r="A246" s="55">
        <v>1</v>
      </c>
      <c r="B246" s="56" t="s">
        <v>87</v>
      </c>
      <c r="C246" s="57" t="s">
        <v>88</v>
      </c>
      <c r="D246" s="57" t="s">
        <v>89</v>
      </c>
      <c r="E246" s="56" t="s">
        <v>214</v>
      </c>
      <c r="F246" s="57" t="s">
        <v>193</v>
      </c>
      <c r="G246" s="57" t="s">
        <v>149</v>
      </c>
      <c r="H246" s="57" t="s">
        <v>150</v>
      </c>
      <c r="I246" s="58"/>
      <c r="J246" s="59"/>
      <c r="K246" s="111" t="s">
        <v>215</v>
      </c>
      <c r="L246" s="61"/>
      <c r="M246" s="62"/>
      <c r="N246" s="63"/>
      <c r="O246" s="64"/>
      <c r="P246" s="63"/>
      <c r="Q246" s="63"/>
      <c r="R246" s="63"/>
      <c r="S246" s="63"/>
      <c r="T246" s="63"/>
      <c r="U246" s="65" t="s">
        <v>127</v>
      </c>
      <c r="V246" s="66"/>
      <c r="W246" s="66"/>
      <c r="X246" s="66"/>
    </row>
    <row r="247" spans="1:33" s="54" customFormat="1" ht="46.5">
      <c r="A247" s="55"/>
      <c r="B247" s="81" t="s">
        <v>94</v>
      </c>
      <c r="C247" s="82" t="s">
        <v>93</v>
      </c>
      <c r="D247" s="57"/>
      <c r="E247" s="56"/>
      <c r="F247" s="57"/>
      <c r="G247" s="57"/>
      <c r="H247" s="57"/>
      <c r="I247" s="58"/>
      <c r="J247" s="59"/>
      <c r="K247" s="111"/>
      <c r="L247" s="61"/>
      <c r="M247" s="62"/>
      <c r="N247" s="63"/>
      <c r="O247" s="64"/>
      <c r="P247" s="63"/>
      <c r="Q247" s="63"/>
      <c r="R247" s="63"/>
      <c r="S247" s="63"/>
      <c r="T247" s="63"/>
      <c r="U247" s="204"/>
      <c r="V247" s="66"/>
      <c r="W247" s="66"/>
      <c r="X247" s="66"/>
    </row>
    <row r="248" spans="1:33" s="54" customFormat="1" ht="46.5">
      <c r="A248" s="55"/>
      <c r="B248" s="205" t="s">
        <v>162</v>
      </c>
      <c r="C248" s="82" t="s">
        <v>93</v>
      </c>
      <c r="D248" s="57"/>
      <c r="E248" s="56"/>
      <c r="F248" s="57"/>
      <c r="G248" s="57"/>
      <c r="H248" s="57"/>
      <c r="I248" s="58"/>
      <c r="J248" s="59"/>
      <c r="K248" s="111"/>
      <c r="L248" s="61"/>
      <c r="M248" s="62"/>
      <c r="N248" s="63"/>
      <c r="O248" s="64"/>
      <c r="P248" s="63"/>
      <c r="Q248" s="63"/>
      <c r="R248" s="63"/>
      <c r="S248" s="63"/>
      <c r="T248" s="63"/>
      <c r="U248" s="204"/>
      <c r="V248" s="66"/>
      <c r="W248" s="66"/>
      <c r="X248" s="66"/>
    </row>
    <row r="249" spans="1:33" s="54" customFormat="1" ht="46.5">
      <c r="A249" s="55"/>
      <c r="B249" s="205" t="s">
        <v>217</v>
      </c>
      <c r="C249" s="82" t="s">
        <v>93</v>
      </c>
      <c r="D249" s="57"/>
      <c r="E249" s="56"/>
      <c r="F249" s="57"/>
      <c r="G249" s="57"/>
      <c r="H249" s="57"/>
      <c r="I249" s="58"/>
      <c r="J249" s="59"/>
      <c r="K249" s="111"/>
      <c r="L249" s="61"/>
      <c r="M249" s="62"/>
      <c r="N249" s="63"/>
      <c r="O249" s="64"/>
      <c r="P249" s="63"/>
      <c r="Q249" s="63"/>
      <c r="R249" s="63"/>
      <c r="S249" s="63"/>
      <c r="T249" s="63"/>
      <c r="U249" s="204"/>
      <c r="V249" s="66"/>
      <c r="W249" s="66"/>
      <c r="X249" s="66"/>
    </row>
    <row r="250" spans="1:33" s="54" customFormat="1" ht="46.5">
      <c r="A250" s="55"/>
      <c r="B250" s="81" t="s">
        <v>216</v>
      </c>
      <c r="C250" s="82" t="s">
        <v>93</v>
      </c>
      <c r="D250" s="57"/>
      <c r="E250" s="56"/>
      <c r="F250" s="57"/>
      <c r="G250" s="57"/>
      <c r="H250" s="57"/>
      <c r="I250" s="58"/>
      <c r="J250" s="59"/>
      <c r="K250" s="111"/>
      <c r="L250" s="61"/>
      <c r="M250" s="62"/>
      <c r="N250" s="63"/>
      <c r="O250" s="64"/>
      <c r="P250" s="63"/>
      <c r="Q250" s="63"/>
      <c r="R250" s="63"/>
      <c r="S250" s="63"/>
      <c r="T250" s="63"/>
      <c r="U250" s="204"/>
      <c r="V250" s="66"/>
      <c r="W250" s="66"/>
      <c r="X250" s="66"/>
    </row>
    <row r="251" spans="1:33" s="216" customFormat="1" ht="23.25">
      <c r="A251" s="206">
        <v>2</v>
      </c>
      <c r="B251" s="206">
        <v>9</v>
      </c>
      <c r="C251" s="206"/>
      <c r="D251" s="207"/>
      <c r="E251" s="206"/>
      <c r="F251" s="206"/>
      <c r="G251" s="206"/>
      <c r="H251" s="206"/>
      <c r="I251" s="208"/>
      <c r="J251" s="209"/>
      <c r="K251" s="210"/>
      <c r="L251" s="211"/>
      <c r="M251" s="212"/>
      <c r="N251" s="212"/>
      <c r="O251" s="212"/>
      <c r="P251" s="212">
        <f t="shared" ref="P251:R251" si="62">+P223+P211</f>
        <v>1314.2260000000001</v>
      </c>
      <c r="Q251" s="212">
        <f t="shared" si="62"/>
        <v>4460.9199059599996</v>
      </c>
      <c r="R251" s="212">
        <f t="shared" si="62"/>
        <v>10345.146729999999</v>
      </c>
      <c r="S251" s="212"/>
      <c r="T251" s="212">
        <f>+T223+T211</f>
        <v>16120.292635959999</v>
      </c>
      <c r="U251" s="213"/>
      <c r="V251" s="214"/>
      <c r="W251" s="214"/>
      <c r="X251" s="214"/>
      <c r="Y251" s="214"/>
      <c r="Z251" s="214"/>
      <c r="AA251" s="214"/>
      <c r="AB251" s="215"/>
      <c r="AC251" s="215"/>
      <c r="AD251" s="215"/>
      <c r="AE251" s="215"/>
      <c r="AF251" s="215"/>
      <c r="AG251" s="215"/>
    </row>
    <row r="252" spans="1:33" s="227" customFormat="1" ht="23.25">
      <c r="A252" s="217">
        <f>+A251+A208+A165</f>
        <v>12</v>
      </c>
      <c r="B252" s="217">
        <f>+B251+B208+B165</f>
        <v>43</v>
      </c>
      <c r="C252" s="218"/>
      <c r="D252" s="219"/>
      <c r="E252" s="218"/>
      <c r="F252" s="218"/>
      <c r="G252" s="218"/>
      <c r="H252" s="218"/>
      <c r="I252" s="220"/>
      <c r="J252" s="217"/>
      <c r="K252" s="221"/>
      <c r="L252" s="222"/>
      <c r="M252" s="223">
        <f t="shared" ref="M252:R252" si="63">+M251+M208+M165</f>
        <v>126.455</v>
      </c>
      <c r="N252" s="223">
        <f t="shared" si="63"/>
        <v>791.80700000000002</v>
      </c>
      <c r="O252" s="223">
        <f t="shared" si="63"/>
        <v>6502.1110000000008</v>
      </c>
      <c r="P252" s="223">
        <f t="shared" si="63"/>
        <v>14041.058300000001</v>
      </c>
      <c r="Q252" s="223">
        <f t="shared" si="63"/>
        <v>30014.212405959996</v>
      </c>
      <c r="R252" s="223">
        <f t="shared" si="63"/>
        <v>67748.036730000007</v>
      </c>
      <c r="S252" s="223"/>
      <c r="T252" s="223">
        <f>+T251+T208+T165</f>
        <v>119223.68043596001</v>
      </c>
      <c r="U252" s="224"/>
      <c r="V252" s="225"/>
      <c r="W252" s="225"/>
      <c r="X252" s="225"/>
      <c r="Y252" s="225"/>
      <c r="Z252" s="225"/>
      <c r="AA252" s="226"/>
      <c r="AB252" s="226"/>
      <c r="AC252" s="226"/>
      <c r="AD252" s="226"/>
      <c r="AE252" s="226"/>
      <c r="AF252" s="226"/>
    </row>
    <row r="253" spans="1:33" s="100" customFormat="1" ht="23.25">
      <c r="A253" s="184"/>
      <c r="B253" s="184"/>
      <c r="C253" s="57"/>
      <c r="D253" s="171"/>
      <c r="E253" s="57"/>
      <c r="F253" s="57"/>
      <c r="G253" s="57"/>
      <c r="H253" s="57"/>
      <c r="I253" s="163"/>
      <c r="J253" s="228"/>
      <c r="K253" s="111"/>
      <c r="L253" s="173"/>
      <c r="M253" s="229"/>
      <c r="N253" s="229"/>
      <c r="O253" s="229"/>
      <c r="P253" s="229"/>
      <c r="Q253" s="229"/>
      <c r="R253" s="229"/>
      <c r="S253" s="229"/>
      <c r="T253" s="229"/>
      <c r="U253" s="230"/>
      <c r="V253" s="99"/>
      <c r="W253" s="99"/>
      <c r="X253" s="99"/>
      <c r="Y253" s="99"/>
      <c r="Z253" s="99"/>
      <c r="AA253" s="172"/>
      <c r="AB253" s="172"/>
      <c r="AC253" s="172"/>
      <c r="AD253" s="172"/>
      <c r="AE253" s="172"/>
      <c r="AF253" s="172"/>
    </row>
    <row r="254" spans="1:33" s="20" customFormat="1">
      <c r="A254" s="21"/>
      <c r="B254" s="22"/>
      <c r="C254" s="22"/>
      <c r="E254" s="23"/>
      <c r="I254" s="24"/>
      <c r="J254" s="23"/>
      <c r="K254" s="25"/>
      <c r="L254" s="26"/>
      <c r="M254" s="27"/>
      <c r="N254" s="10"/>
      <c r="O254" s="28"/>
      <c r="P254" s="28"/>
      <c r="Q254" s="28"/>
      <c r="R254" s="28"/>
      <c r="S254" s="28"/>
      <c r="T254" s="28"/>
      <c r="U254" s="23"/>
    </row>
    <row r="255" spans="1:33" s="20" customFormat="1">
      <c r="A255" s="21"/>
      <c r="B255" s="22"/>
      <c r="C255" s="22"/>
      <c r="E255" s="23"/>
      <c r="I255" s="24"/>
      <c r="J255" s="23"/>
      <c r="K255" s="25"/>
      <c r="L255" s="26"/>
      <c r="M255" s="27"/>
      <c r="N255" s="10"/>
      <c r="O255" s="28"/>
      <c r="P255" s="28"/>
      <c r="Q255" s="28"/>
      <c r="R255" s="28"/>
      <c r="S255" s="28"/>
      <c r="T255" s="28"/>
      <c r="U255" s="23"/>
    </row>
    <row r="256" spans="1:33" s="20" customFormat="1">
      <c r="A256" s="21"/>
      <c r="B256" s="22"/>
      <c r="C256" s="22"/>
      <c r="E256" s="23"/>
      <c r="I256" s="24"/>
      <c r="J256" s="23"/>
      <c r="K256" s="25"/>
      <c r="L256" s="26"/>
      <c r="M256" s="27"/>
      <c r="N256" s="10"/>
      <c r="O256" s="28"/>
      <c r="P256" s="28"/>
      <c r="Q256" s="28"/>
      <c r="R256" s="28"/>
      <c r="S256" s="28"/>
      <c r="T256" s="28"/>
      <c r="U256" s="23"/>
    </row>
    <row r="257" spans="1:21" s="20" customFormat="1">
      <c r="A257" s="21"/>
      <c r="B257" s="22"/>
      <c r="C257" s="22"/>
      <c r="E257" s="23"/>
      <c r="I257" s="24"/>
      <c r="J257" s="23"/>
      <c r="K257" s="25"/>
      <c r="L257" s="26"/>
      <c r="M257" s="27"/>
      <c r="N257" s="10"/>
      <c r="O257" s="28"/>
      <c r="P257" s="28"/>
      <c r="Q257" s="28"/>
      <c r="R257" s="28"/>
      <c r="S257" s="28"/>
      <c r="T257" s="28"/>
      <c r="U257" s="23"/>
    </row>
    <row r="258" spans="1:21" s="20" customFormat="1">
      <c r="A258" s="21"/>
      <c r="B258" s="22"/>
      <c r="C258" s="22"/>
      <c r="E258" s="23"/>
      <c r="I258" s="24"/>
      <c r="J258" s="23"/>
      <c r="K258" s="25"/>
      <c r="L258" s="26"/>
      <c r="M258" s="27"/>
      <c r="N258" s="10"/>
      <c r="O258" s="28"/>
      <c r="P258" s="28"/>
      <c r="Q258" s="28"/>
      <c r="R258" s="28"/>
      <c r="S258" s="28"/>
      <c r="T258" s="28"/>
      <c r="U258" s="23"/>
    </row>
    <row r="259" spans="1:21" s="20" customFormat="1">
      <c r="A259" s="21"/>
      <c r="B259" s="22"/>
      <c r="C259" s="22"/>
      <c r="E259" s="23"/>
      <c r="I259" s="24"/>
      <c r="J259" s="23"/>
      <c r="K259" s="25"/>
      <c r="L259" s="26"/>
      <c r="M259" s="27"/>
      <c r="N259" s="10"/>
      <c r="O259" s="28"/>
      <c r="P259" s="28"/>
      <c r="Q259" s="28"/>
      <c r="R259" s="28"/>
      <c r="S259" s="28"/>
      <c r="T259" s="28"/>
      <c r="U259" s="23"/>
    </row>
    <row r="260" spans="1:21" s="20" customFormat="1">
      <c r="A260" s="21"/>
      <c r="B260" s="22"/>
      <c r="C260" s="22"/>
      <c r="E260" s="23"/>
      <c r="I260" s="24"/>
      <c r="J260" s="23"/>
      <c r="K260" s="25"/>
      <c r="L260" s="26"/>
      <c r="M260" s="27"/>
      <c r="N260" s="10"/>
      <c r="O260" s="28"/>
      <c r="P260" s="28"/>
      <c r="Q260" s="28"/>
      <c r="R260" s="28"/>
      <c r="S260" s="28"/>
      <c r="T260" s="28"/>
      <c r="U260" s="23"/>
    </row>
    <row r="261" spans="1:21" s="20" customFormat="1">
      <c r="A261" s="21"/>
      <c r="B261" s="22"/>
      <c r="C261" s="22"/>
      <c r="E261" s="23"/>
      <c r="I261" s="24"/>
      <c r="J261" s="23"/>
      <c r="K261" s="25"/>
      <c r="L261" s="26"/>
      <c r="M261" s="27"/>
      <c r="N261" s="10"/>
      <c r="O261" s="28"/>
      <c r="P261" s="28"/>
      <c r="Q261" s="28"/>
      <c r="R261" s="28"/>
      <c r="S261" s="28"/>
      <c r="T261" s="28"/>
      <c r="U261" s="23"/>
    </row>
    <row r="262" spans="1:21" s="20" customFormat="1">
      <c r="A262" s="21"/>
      <c r="B262" s="22"/>
      <c r="C262" s="22"/>
      <c r="E262" s="23"/>
      <c r="I262" s="24"/>
      <c r="J262" s="23"/>
      <c r="K262" s="25"/>
      <c r="L262" s="26"/>
      <c r="M262" s="27"/>
      <c r="N262" s="10"/>
      <c r="O262" s="28"/>
      <c r="P262" s="28"/>
      <c r="Q262" s="28"/>
      <c r="R262" s="28"/>
      <c r="S262" s="28"/>
      <c r="T262" s="28"/>
      <c r="U262" s="23"/>
    </row>
    <row r="263" spans="1:21" s="20" customFormat="1">
      <c r="A263" s="21"/>
      <c r="B263" s="22"/>
      <c r="C263" s="22"/>
      <c r="E263" s="23"/>
      <c r="I263" s="24"/>
      <c r="J263" s="23"/>
      <c r="K263" s="25"/>
      <c r="L263" s="26"/>
      <c r="M263" s="27"/>
      <c r="N263" s="10"/>
      <c r="O263" s="28"/>
      <c r="P263" s="28"/>
      <c r="Q263" s="28"/>
      <c r="R263" s="28"/>
      <c r="S263" s="28"/>
      <c r="T263" s="28"/>
      <c r="U263" s="23"/>
    </row>
    <row r="264" spans="1:21" s="20" customFormat="1">
      <c r="A264" s="21"/>
      <c r="B264" s="22"/>
      <c r="C264" s="22"/>
      <c r="E264" s="23"/>
      <c r="I264" s="24"/>
      <c r="J264" s="23"/>
      <c r="K264" s="25"/>
      <c r="L264" s="26"/>
      <c r="M264" s="27"/>
      <c r="N264" s="10"/>
      <c r="O264" s="28"/>
      <c r="P264" s="28"/>
      <c r="Q264" s="28"/>
      <c r="R264" s="28"/>
      <c r="S264" s="28"/>
      <c r="T264" s="28"/>
      <c r="U264" s="23"/>
    </row>
    <row r="265" spans="1:21" s="20" customFormat="1">
      <c r="A265" s="21"/>
      <c r="B265" s="22"/>
      <c r="C265" s="22"/>
      <c r="E265" s="23"/>
      <c r="I265" s="24"/>
      <c r="J265" s="23"/>
      <c r="K265" s="25"/>
      <c r="L265" s="26"/>
      <c r="M265" s="27"/>
      <c r="N265" s="10"/>
      <c r="O265" s="28"/>
      <c r="P265" s="28"/>
      <c r="Q265" s="28"/>
      <c r="R265" s="28"/>
      <c r="S265" s="28"/>
      <c r="T265" s="28"/>
      <c r="U265" s="23"/>
    </row>
    <row r="266" spans="1:21" s="20" customFormat="1">
      <c r="A266" s="21"/>
      <c r="B266" s="22"/>
      <c r="C266" s="22"/>
      <c r="E266" s="23"/>
      <c r="I266" s="24"/>
      <c r="J266" s="23"/>
      <c r="K266" s="25"/>
      <c r="L266" s="26"/>
      <c r="M266" s="27"/>
      <c r="N266" s="10"/>
      <c r="O266" s="28"/>
      <c r="P266" s="28"/>
      <c r="Q266" s="28"/>
      <c r="R266" s="28"/>
      <c r="S266" s="28"/>
      <c r="T266" s="28"/>
      <c r="U266" s="23"/>
    </row>
    <row r="267" spans="1:21" s="20" customFormat="1">
      <c r="A267" s="21"/>
      <c r="B267" s="22"/>
      <c r="C267" s="22"/>
      <c r="E267" s="23"/>
      <c r="I267" s="24"/>
      <c r="J267" s="23"/>
      <c r="K267" s="25"/>
      <c r="L267" s="26"/>
      <c r="M267" s="27"/>
      <c r="N267" s="10"/>
      <c r="O267" s="28"/>
      <c r="P267" s="28"/>
      <c r="Q267" s="28"/>
      <c r="R267" s="28"/>
      <c r="S267" s="28"/>
      <c r="T267" s="28"/>
      <c r="U267" s="23"/>
    </row>
  </sheetData>
  <mergeCells count="35">
    <mergeCell ref="A245:U245"/>
    <mergeCell ref="B6:B8"/>
    <mergeCell ref="C6:C8"/>
    <mergeCell ref="M7:M8"/>
    <mergeCell ref="Q7:Q8"/>
    <mergeCell ref="P7:P8"/>
    <mergeCell ref="L7:L8"/>
    <mergeCell ref="A222:U222"/>
    <mergeCell ref="A9:U9"/>
    <mergeCell ref="A10:U10"/>
    <mergeCell ref="B15:U15"/>
    <mergeCell ref="A118:U118"/>
    <mergeCell ref="B166:U166"/>
    <mergeCell ref="A167:U167"/>
    <mergeCell ref="A190:U190"/>
    <mergeCell ref="A195:U195"/>
    <mergeCell ref="A210:U210"/>
    <mergeCell ref="S1:U1"/>
    <mergeCell ref="A6:A8"/>
    <mergeCell ref="R7:R8"/>
    <mergeCell ref="F6:H7"/>
    <mergeCell ref="I6:T6"/>
    <mergeCell ref="U6:U8"/>
    <mergeCell ref="T7:T8"/>
    <mergeCell ref="I7:I8"/>
    <mergeCell ref="J7:J8"/>
    <mergeCell ref="K7:K8"/>
    <mergeCell ref="S7:S8"/>
    <mergeCell ref="N7:N8"/>
    <mergeCell ref="O7:O8"/>
    <mergeCell ref="D6:D8"/>
    <mergeCell ref="E6:E8"/>
    <mergeCell ref="B3:U4"/>
    <mergeCell ref="A200:U200"/>
    <mergeCell ref="A209:U209"/>
  </mergeCells>
  <printOptions horizontalCentered="1"/>
  <pageMargins left="0" right="0" top="0.15748031496062992" bottom="0" header="0" footer="0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22.11.2024</vt:lpstr>
      <vt:lpstr>'22.11.2024'!Заголовки_для_печати</vt:lpstr>
      <vt:lpstr>'22.11.2024'!Область_печати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2024-12-23T10:25:52Z</cp:lastPrinted>
  <dcterms:created xsi:type="dcterms:W3CDTF">2024-11-25T05:47:39Z</dcterms:created>
  <dcterms:modified xsi:type="dcterms:W3CDTF">2024-12-23T11:49:42Z</dcterms:modified>
</cp:coreProperties>
</file>